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85f4de8a8919a6/Документы/Ярославский/2021/"/>
    </mc:Choice>
  </mc:AlternateContent>
  <xr:revisionPtr revIDLastSave="27" documentId="8_{41F342FF-49ED-40C4-B6AD-33226EE7B7D8}" xr6:coauthVersionLast="47" xr6:coauthVersionMax="47" xr10:uidLastSave="{E169ECDE-4669-470C-BA6E-E255662175D2}"/>
  <bookViews>
    <workbookView xWindow="-108" yWindow="-108" windowWidth="23256" windowHeight="12576" xr2:uid="{00000000-000D-0000-FFFF-FFFF00000000}"/>
  </bookViews>
  <sheets>
    <sheet name="смета 2021" sheetId="1" r:id="rId1"/>
    <sheet name="тариф жилые 2020" sheetId="2" r:id="rId2"/>
    <sheet name="тариф нежилые 202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8" i="1" l="1"/>
  <c r="C5" i="1" s="1"/>
  <c r="C35" i="1"/>
  <c r="C27" i="1"/>
  <c r="C59" i="1"/>
  <c r="C54" i="1"/>
  <c r="C69" i="1"/>
  <c r="C74" i="1"/>
  <c r="C45" i="1"/>
  <c r="C26" i="1"/>
  <c r="C28" i="1"/>
  <c r="C30" i="1"/>
  <c r="C29" i="1"/>
  <c r="C25" i="1" l="1"/>
  <c r="C86" i="1"/>
  <c r="G21" i="2"/>
  <c r="G20" i="2"/>
  <c r="G19" i="2"/>
  <c r="C6" i="1" l="1"/>
  <c r="F28" i="2"/>
  <c r="G11" i="2"/>
  <c r="D6" i="3" l="1"/>
  <c r="C14" i="3"/>
  <c r="C13" i="3"/>
  <c r="C11" i="3"/>
  <c r="C7" i="3"/>
  <c r="E6" i="3"/>
  <c r="C6" i="3"/>
  <c r="E28" i="2"/>
  <c r="D28" i="2"/>
  <c r="G24" i="2"/>
  <c r="G22" i="2"/>
  <c r="G28" i="2" s="1"/>
  <c r="G18" i="2"/>
  <c r="G17" i="2"/>
  <c r="G16" i="2"/>
  <c r="G15" i="2"/>
  <c r="G14" i="2"/>
  <c r="G13" i="2"/>
  <c r="G10" i="2"/>
  <c r="G9" i="2"/>
  <c r="G8" i="2"/>
  <c r="G7" i="2"/>
  <c r="G6" i="2"/>
  <c r="B11" i="1" l="1"/>
  <c r="B9" i="1"/>
</calcChain>
</file>

<file path=xl/sharedStrings.xml><?xml version="1.0" encoding="utf-8"?>
<sst xmlns="http://schemas.openxmlformats.org/spreadsheetml/2006/main" count="127" uniqueCount="111">
  <si>
    <t>ТСЖ "Ярославский 14"</t>
  </si>
  <si>
    <t>Общая жилая площадь дома 10456 м2 (нежилые - 534,8 кв м, жилые 9921,2 кв м)</t>
  </si>
  <si>
    <t>Статьи</t>
  </si>
  <si>
    <t>Обслуживание общего им-ва дома</t>
  </si>
  <si>
    <t>Обслуживание СКД</t>
  </si>
  <si>
    <t>Уборка дома и территории</t>
  </si>
  <si>
    <t>Обслуживание асппз</t>
  </si>
  <si>
    <t>Обсл. кабельного ТВ</t>
  </si>
  <si>
    <t>Плата за текущий  ремонт</t>
  </si>
  <si>
    <t>ООО "Вирджиния" - замена ковриков</t>
  </si>
  <si>
    <t>Обслуживание лифтов</t>
  </si>
  <si>
    <t>ООО "Интеграл" -обсл лифтов</t>
  </si>
  <si>
    <t>оосвидетельствование лифтов</t>
  </si>
  <si>
    <t>страховка ГО лифтов</t>
  </si>
  <si>
    <t>ЗП бухгалтера</t>
  </si>
  <si>
    <t>налоги на ФОТ бухгалтера</t>
  </si>
  <si>
    <t>э/э</t>
  </si>
  <si>
    <t>оплата за газ</t>
  </si>
  <si>
    <t>усл управления</t>
  </si>
  <si>
    <t>ООО "Профмастер" то паркинга</t>
  </si>
  <si>
    <t>Тариф декабря 2013</t>
  </si>
  <si>
    <t>Изменение тарифа</t>
  </si>
  <si>
    <t>Содержание общего имущества дома, на м2</t>
  </si>
  <si>
    <t>Уборка прилегающей территории на м2</t>
  </si>
  <si>
    <t>Обслуживанеи СКД и в/наблюдения на м2</t>
  </si>
  <si>
    <t>Обслуживание АСППЗ дома на м2</t>
  </si>
  <si>
    <t>Содержание общедомовых приборов учета, на м2</t>
  </si>
  <si>
    <t>Текущий ремонт, на м2</t>
  </si>
  <si>
    <t>Диспетчеризация, на м2</t>
  </si>
  <si>
    <t>Обслуживание газовой котельной, на м2</t>
  </si>
  <si>
    <t>Обслуживание лифтов, на м2</t>
  </si>
  <si>
    <t>АУР, на м2</t>
  </si>
  <si>
    <t>Взнос в резервный фонд</t>
  </si>
  <si>
    <t>Обслуживание кабельного тв на квартиру</t>
  </si>
  <si>
    <t>Взнос на формирование фонда на кап. Ремонт</t>
  </si>
  <si>
    <t>Обслуживание паркинга , на машиноместо</t>
  </si>
  <si>
    <t>Взнос на формирование фонда на капитальный ремонт</t>
  </si>
  <si>
    <t>Тариф 2013г</t>
  </si>
  <si>
    <t>Взнос в резервный фонд, на м2</t>
  </si>
  <si>
    <t>Тариф                      с  01 марта 2017г с учетом проведения раюот по герметизации остекления</t>
  </si>
  <si>
    <t>обслуж. вентиляции ООО "Эльтон"</t>
  </si>
  <si>
    <t>мытье остекления лоджий</t>
  </si>
  <si>
    <t>Обслуж.приборов учета</t>
  </si>
  <si>
    <t>ООО "СКК" - уборка паркинга</t>
  </si>
  <si>
    <t xml:space="preserve"> ООО "Гелиос" обсл АСППЗ</t>
  </si>
  <si>
    <t>аренда и обслужив ккт</t>
  </si>
  <si>
    <t>ООО "Эльтон"- обсл  и ремонт СКД и в/набл+вентил 1/2 и ремонт СКД</t>
  </si>
  <si>
    <t>ИП Куранова юридич услуги, госпошлина</t>
  </si>
  <si>
    <t>Обсл. АСППЗ (Гелиос)</t>
  </si>
  <si>
    <t>Договор с Управляющим домом</t>
  </si>
  <si>
    <t>ООО"Баярд"-обслуж пож газопровода</t>
  </si>
  <si>
    <t>мелкие ремонтные работы</t>
  </si>
  <si>
    <t>Вывоз ТБО, за 1 куб м</t>
  </si>
  <si>
    <t>ХВС, ГВС, в/отведение за 1 куб м</t>
  </si>
  <si>
    <t>хоз инв, цветы, земля, удобр</t>
  </si>
  <si>
    <t>Материалы для ремонта инженерных систем дома, фасада, кровли</t>
  </si>
  <si>
    <t>банковское обсл.</t>
  </si>
  <si>
    <t>Смета доходов и расходов на 2021г</t>
  </si>
  <si>
    <t>Взнос на ремонт фасада</t>
  </si>
  <si>
    <t>Целевые взносы  на cодержание и ремонт:</t>
  </si>
  <si>
    <t>Обслуживание газовой котельной</t>
  </si>
  <si>
    <t>Взнос на содержание диспетчеризации</t>
  </si>
  <si>
    <t>Взнос на  АУР, всего</t>
  </si>
  <si>
    <t>Взносы на содержание Паркинга, всего</t>
  </si>
  <si>
    <t>целевой взнос на содержание паркинга</t>
  </si>
  <si>
    <t>целевой взнос на ремонт покрытия пола паркинга</t>
  </si>
  <si>
    <t>Расходы на ремонт паркинга, всего</t>
  </si>
  <si>
    <t>взнос в резервный фонд</t>
  </si>
  <si>
    <t>Расходы на АУР, всего</t>
  </si>
  <si>
    <t>Всего за год целевых взносов</t>
  </si>
  <si>
    <t xml:space="preserve">Всего за год расходов </t>
  </si>
  <si>
    <t>Расходование средств  на содержание и ремонт всего:</t>
  </si>
  <si>
    <t>Усл связи</t>
  </si>
  <si>
    <t>Расходы на содержание диспетчерской, всего</t>
  </si>
  <si>
    <t>Тарифы на содержание  и ремонт общего имущества дома 2021г для жилых помещений</t>
  </si>
  <si>
    <t>Тариф                      с  01 мая 2021г</t>
  </si>
  <si>
    <t>Тариф                      с  01 января 2021г</t>
  </si>
  <si>
    <t>Текущий ремонт фасада дома</t>
  </si>
  <si>
    <t>Взнос на ремонт покрытия пола паркига, на машиноместо, за год</t>
  </si>
  <si>
    <t>Газоснабжение, за 1000 куб м (устанавливается Межрегионгазом)</t>
  </si>
  <si>
    <t>ХВС, ГВС, в/отведение за 1 куб м (устанавливается Водоканалом)</t>
  </si>
  <si>
    <t>Тариф                        с 01 января 2021г</t>
  </si>
  <si>
    <t>Тариф                                с 01 мая 2021г</t>
  </si>
  <si>
    <t>Тарифы на содержание  и ремонт общего имущества дома, коммунальные расходы в 2021г для нежилых помещений</t>
  </si>
  <si>
    <t>Председатель правления</t>
  </si>
  <si>
    <t>Удовиченко А.С.</t>
  </si>
  <si>
    <t>ООО "СКК", ИП Коротковских уборка дома и территор, услуги садовницы</t>
  </si>
  <si>
    <t xml:space="preserve"> ООО "Профмастер", Куприянов А.Н.-то дома</t>
  </si>
  <si>
    <t>ИП Шеталин мытье остекления фасада</t>
  </si>
  <si>
    <t>ООО "Сиверс" ТО и ремонт котельной</t>
  </si>
  <si>
    <t>ООО "Телеком Сервис" обсл антенны</t>
  </si>
  <si>
    <t>ИП Тхир дизайн проект холлов</t>
  </si>
  <si>
    <t>ООО "Сиверс" ремонт котельной</t>
  </si>
  <si>
    <t>ИП Коротковских покраска забора</t>
  </si>
  <si>
    <t>ИП Шеталин ремонт фасада</t>
  </si>
  <si>
    <t>ООО "СЦ Эльтон" ремонт СКД</t>
  </si>
  <si>
    <t>ИП Яшкин промывка теплообменники</t>
  </si>
  <si>
    <t>ИА Яшкин Ремонт системы ХВС</t>
  </si>
  <si>
    <t>ИП Шеталин покраска газопровода</t>
  </si>
  <si>
    <t>ООО "СКК", ООО "Премиум лайф" - услуги  диспетчерской службы</t>
  </si>
  <si>
    <t>ПО по начислению ком. платежей, Информац.-консульт. Усл Сопровождение сайта и /ГИС ЖКХ</t>
  </si>
  <si>
    <t>закупка канц товаров и орг/техники</t>
  </si>
  <si>
    <t>доходы от коммерч деятельности</t>
  </si>
  <si>
    <t>начисленные пени</t>
  </si>
  <si>
    <t>налог по УСН</t>
  </si>
  <si>
    <t>ООО "СКК", ООО "Премиум лайф"- услуги диспетчерской связи</t>
  </si>
  <si>
    <t xml:space="preserve">ООО "Северные врата" ремонт ворот </t>
  </si>
  <si>
    <t>ИП Яшкин ремонт теплообменника и вентиляции</t>
  </si>
  <si>
    <t>резервный фонд на ремонт паркинга</t>
  </si>
  <si>
    <t>экономия комм ресурсов</t>
  </si>
  <si>
    <t>перечилено в резервный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</si>
</sst>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4" fontId="2" fillId="0" borderId="4" xfId="0" applyNumberFormat="1" applyFont="1" applyFill="1" applyBorder="1"/>
    <xf numFmtId="0" fontId="7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4" fontId="6" fillId="0" borderId="0" xfId="0" applyNumberFormat="1" applyFont="1" applyFill="1" applyBorder="1"/>
    <xf numFmtId="0" fontId="2" fillId="0" borderId="6" xfId="0" applyFont="1" applyFill="1" applyBorder="1" applyAlignment="1">
      <alignment vertical="center" wrapText="1"/>
    </xf>
    <xf numFmtId="4" fontId="5" fillId="0" borderId="0" xfId="0" applyNumberFormat="1" applyFont="1" applyFill="1" applyBorder="1"/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4" fontId="2" fillId="0" borderId="0" xfId="0" applyNumberFormat="1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4" fontId="6" fillId="0" borderId="2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2" fillId="0" borderId="6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0" xfId="0" applyFont="1"/>
    <xf numFmtId="4" fontId="2" fillId="0" borderId="0" xfId="0" applyNumberFormat="1" applyFont="1"/>
    <xf numFmtId="0" fontId="0" fillId="0" borderId="0" xfId="0" applyAlignme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wrapText="1"/>
    </xf>
    <xf numFmtId="4" fontId="6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4" fontId="6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6" xfId="0" applyFont="1" applyBorder="1"/>
    <xf numFmtId="0" fontId="8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4" fontId="6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/>
    <xf numFmtId="0" fontId="2" fillId="0" borderId="13" xfId="0" applyFont="1" applyBorder="1"/>
    <xf numFmtId="4" fontId="2" fillId="0" borderId="13" xfId="0" applyNumberFormat="1" applyFont="1" applyBorder="1"/>
    <xf numFmtId="4" fontId="0" fillId="0" borderId="13" xfId="0" applyNumberFormat="1" applyBorder="1"/>
    <xf numFmtId="0" fontId="2" fillId="0" borderId="6" xfId="0" applyFont="1" applyBorder="1" applyAlignment="1">
      <alignment wrapText="1"/>
    </xf>
    <xf numFmtId="4" fontId="0" fillId="0" borderId="0" xfId="0" applyNumberFormat="1"/>
    <xf numFmtId="0" fontId="2" fillId="0" borderId="0" xfId="0" applyFont="1" applyAlignment="1">
      <alignment wrapText="1"/>
    </xf>
    <xf numFmtId="4" fontId="12" fillId="0" borderId="0" xfId="0" applyNumberFormat="1" applyFont="1" applyFill="1" applyBorder="1"/>
    <xf numFmtId="0" fontId="2" fillId="0" borderId="0" xfId="0" applyFont="1" applyFill="1" applyBorder="1"/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/>
    <xf numFmtId="0" fontId="3" fillId="0" borderId="11" xfId="0" applyFont="1" applyFill="1" applyBorder="1"/>
    <xf numFmtId="4" fontId="3" fillId="0" borderId="2" xfId="0" applyNumberFormat="1" applyFont="1" applyFill="1" applyBorder="1"/>
    <xf numFmtId="4" fontId="2" fillId="0" borderId="12" xfId="0" applyNumberFormat="1" applyFont="1" applyFill="1" applyBorder="1"/>
    <xf numFmtId="0" fontId="2" fillId="0" borderId="7" xfId="0" applyFont="1" applyFill="1" applyBorder="1" applyAlignment="1">
      <alignment vertical="center" wrapText="1"/>
    </xf>
    <xf numFmtId="4" fontId="12" fillId="0" borderId="2" xfId="0" applyNumberFormat="1" applyFont="1" applyFill="1" applyBorder="1"/>
    <xf numFmtId="0" fontId="5" fillId="0" borderId="1" xfId="0" applyFont="1" applyFill="1" applyBorder="1" applyAlignment="1">
      <alignment wrapText="1"/>
    </xf>
    <xf numFmtId="4" fontId="2" fillId="0" borderId="2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" fontId="14" fillId="0" borderId="2" xfId="0" applyNumberFormat="1" applyFont="1" applyFill="1" applyBorder="1"/>
    <xf numFmtId="0" fontId="8" fillId="0" borderId="8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2" xfId="0" applyNumberFormat="1" applyFont="1" applyBorder="1"/>
    <xf numFmtId="0" fontId="0" fillId="0" borderId="1" xfId="0" applyBorder="1"/>
    <xf numFmtId="0" fontId="2" fillId="0" borderId="7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4" fontId="3" fillId="0" borderId="0" xfId="0" applyNumberFormat="1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1"/>
  <sheetViews>
    <sheetView tabSelected="1" workbookViewId="0">
      <selection activeCell="E7" sqref="E7"/>
    </sheetView>
  </sheetViews>
  <sheetFormatPr defaultRowHeight="15.6" x14ac:dyDescent="0.3"/>
  <cols>
    <col min="1" max="1" width="72" style="2" customWidth="1"/>
    <col min="2" max="2" width="13.6640625" style="1" hidden="1" customWidth="1"/>
    <col min="3" max="3" width="22.33203125" style="1" customWidth="1"/>
    <col min="4" max="204" width="9.109375" style="2"/>
    <col min="205" max="205" width="14.88671875" style="2" customWidth="1"/>
    <col min="206" max="206" width="9.109375" style="2" customWidth="1"/>
    <col min="207" max="207" width="15.44140625" style="2" customWidth="1"/>
    <col min="208" max="209" width="16.33203125" style="2" customWidth="1"/>
    <col min="210" max="210" width="35.6640625" style="2" customWidth="1"/>
    <col min="211" max="211" width="0" style="2" hidden="1" customWidth="1"/>
    <col min="212" max="212" width="24.44140625" style="2" customWidth="1"/>
    <col min="213" max="213" width="21" style="2" customWidth="1"/>
    <col min="214" max="460" width="9.109375" style="2"/>
    <col min="461" max="461" width="14.88671875" style="2" customWidth="1"/>
    <col min="462" max="462" width="9.109375" style="2" customWidth="1"/>
    <col min="463" max="463" width="15.44140625" style="2" customWidth="1"/>
    <col min="464" max="465" width="16.33203125" style="2" customWidth="1"/>
    <col min="466" max="466" width="35.6640625" style="2" customWidth="1"/>
    <col min="467" max="467" width="0" style="2" hidden="1" customWidth="1"/>
    <col min="468" max="468" width="24.44140625" style="2" customWidth="1"/>
    <col min="469" max="469" width="21" style="2" customWidth="1"/>
    <col min="470" max="716" width="9.109375" style="2"/>
    <col min="717" max="717" width="14.88671875" style="2" customWidth="1"/>
    <col min="718" max="718" width="9.109375" style="2" customWidth="1"/>
    <col min="719" max="719" width="15.44140625" style="2" customWidth="1"/>
    <col min="720" max="721" width="16.33203125" style="2" customWidth="1"/>
    <col min="722" max="722" width="35.6640625" style="2" customWidth="1"/>
    <col min="723" max="723" width="0" style="2" hidden="1" customWidth="1"/>
    <col min="724" max="724" width="24.44140625" style="2" customWidth="1"/>
    <col min="725" max="725" width="21" style="2" customWidth="1"/>
    <col min="726" max="972" width="9.109375" style="2"/>
    <col min="973" max="973" width="14.88671875" style="2" customWidth="1"/>
    <col min="974" max="974" width="9.109375" style="2" customWidth="1"/>
    <col min="975" max="975" width="15.44140625" style="2" customWidth="1"/>
    <col min="976" max="977" width="16.33203125" style="2" customWidth="1"/>
    <col min="978" max="978" width="35.6640625" style="2" customWidth="1"/>
    <col min="979" max="979" width="0" style="2" hidden="1" customWidth="1"/>
    <col min="980" max="980" width="24.44140625" style="2" customWidth="1"/>
    <col min="981" max="981" width="21" style="2" customWidth="1"/>
    <col min="982" max="1228" width="9.109375" style="2"/>
    <col min="1229" max="1229" width="14.88671875" style="2" customWidth="1"/>
    <col min="1230" max="1230" width="9.109375" style="2" customWidth="1"/>
    <col min="1231" max="1231" width="15.44140625" style="2" customWidth="1"/>
    <col min="1232" max="1233" width="16.33203125" style="2" customWidth="1"/>
    <col min="1234" max="1234" width="35.6640625" style="2" customWidth="1"/>
    <col min="1235" max="1235" width="0" style="2" hidden="1" customWidth="1"/>
    <col min="1236" max="1236" width="24.44140625" style="2" customWidth="1"/>
    <col min="1237" max="1237" width="21" style="2" customWidth="1"/>
    <col min="1238" max="1484" width="9.109375" style="2"/>
    <col min="1485" max="1485" width="14.88671875" style="2" customWidth="1"/>
    <col min="1486" max="1486" width="9.109375" style="2" customWidth="1"/>
    <col min="1487" max="1487" width="15.44140625" style="2" customWidth="1"/>
    <col min="1488" max="1489" width="16.33203125" style="2" customWidth="1"/>
    <col min="1490" max="1490" width="35.6640625" style="2" customWidth="1"/>
    <col min="1491" max="1491" width="0" style="2" hidden="1" customWidth="1"/>
    <col min="1492" max="1492" width="24.44140625" style="2" customWidth="1"/>
    <col min="1493" max="1493" width="21" style="2" customWidth="1"/>
    <col min="1494" max="1740" width="9.109375" style="2"/>
    <col min="1741" max="1741" width="14.88671875" style="2" customWidth="1"/>
    <col min="1742" max="1742" width="9.109375" style="2" customWidth="1"/>
    <col min="1743" max="1743" width="15.44140625" style="2" customWidth="1"/>
    <col min="1744" max="1745" width="16.33203125" style="2" customWidth="1"/>
    <col min="1746" max="1746" width="35.6640625" style="2" customWidth="1"/>
    <col min="1747" max="1747" width="0" style="2" hidden="1" customWidth="1"/>
    <col min="1748" max="1748" width="24.44140625" style="2" customWidth="1"/>
    <col min="1749" max="1749" width="21" style="2" customWidth="1"/>
    <col min="1750" max="1996" width="9.109375" style="2"/>
    <col min="1997" max="1997" width="14.88671875" style="2" customWidth="1"/>
    <col min="1998" max="1998" width="9.109375" style="2" customWidth="1"/>
    <col min="1999" max="1999" width="15.44140625" style="2" customWidth="1"/>
    <col min="2000" max="2001" width="16.33203125" style="2" customWidth="1"/>
    <col min="2002" max="2002" width="35.6640625" style="2" customWidth="1"/>
    <col min="2003" max="2003" width="0" style="2" hidden="1" customWidth="1"/>
    <col min="2004" max="2004" width="24.44140625" style="2" customWidth="1"/>
    <col min="2005" max="2005" width="21" style="2" customWidth="1"/>
    <col min="2006" max="2252" width="9.109375" style="2"/>
    <col min="2253" max="2253" width="14.88671875" style="2" customWidth="1"/>
    <col min="2254" max="2254" width="9.109375" style="2" customWidth="1"/>
    <col min="2255" max="2255" width="15.44140625" style="2" customWidth="1"/>
    <col min="2256" max="2257" width="16.33203125" style="2" customWidth="1"/>
    <col min="2258" max="2258" width="35.6640625" style="2" customWidth="1"/>
    <col min="2259" max="2259" width="0" style="2" hidden="1" customWidth="1"/>
    <col min="2260" max="2260" width="24.44140625" style="2" customWidth="1"/>
    <col min="2261" max="2261" width="21" style="2" customWidth="1"/>
    <col min="2262" max="2508" width="9.109375" style="2"/>
    <col min="2509" max="2509" width="14.88671875" style="2" customWidth="1"/>
    <col min="2510" max="2510" width="9.109375" style="2" customWidth="1"/>
    <col min="2511" max="2511" width="15.44140625" style="2" customWidth="1"/>
    <col min="2512" max="2513" width="16.33203125" style="2" customWidth="1"/>
    <col min="2514" max="2514" width="35.6640625" style="2" customWidth="1"/>
    <col min="2515" max="2515" width="0" style="2" hidden="1" customWidth="1"/>
    <col min="2516" max="2516" width="24.44140625" style="2" customWidth="1"/>
    <col min="2517" max="2517" width="21" style="2" customWidth="1"/>
    <col min="2518" max="2764" width="9.109375" style="2"/>
    <col min="2765" max="2765" width="14.88671875" style="2" customWidth="1"/>
    <col min="2766" max="2766" width="9.109375" style="2" customWidth="1"/>
    <col min="2767" max="2767" width="15.44140625" style="2" customWidth="1"/>
    <col min="2768" max="2769" width="16.33203125" style="2" customWidth="1"/>
    <col min="2770" max="2770" width="35.6640625" style="2" customWidth="1"/>
    <col min="2771" max="2771" width="0" style="2" hidden="1" customWidth="1"/>
    <col min="2772" max="2772" width="24.44140625" style="2" customWidth="1"/>
    <col min="2773" max="2773" width="21" style="2" customWidth="1"/>
    <col min="2774" max="3020" width="9.109375" style="2"/>
    <col min="3021" max="3021" width="14.88671875" style="2" customWidth="1"/>
    <col min="3022" max="3022" width="9.109375" style="2" customWidth="1"/>
    <col min="3023" max="3023" width="15.44140625" style="2" customWidth="1"/>
    <col min="3024" max="3025" width="16.33203125" style="2" customWidth="1"/>
    <col min="3026" max="3026" width="35.6640625" style="2" customWidth="1"/>
    <col min="3027" max="3027" width="0" style="2" hidden="1" customWidth="1"/>
    <col min="3028" max="3028" width="24.44140625" style="2" customWidth="1"/>
    <col min="3029" max="3029" width="21" style="2" customWidth="1"/>
    <col min="3030" max="3276" width="9.109375" style="2"/>
    <col min="3277" max="3277" width="14.88671875" style="2" customWidth="1"/>
    <col min="3278" max="3278" width="9.109375" style="2" customWidth="1"/>
    <col min="3279" max="3279" width="15.44140625" style="2" customWidth="1"/>
    <col min="3280" max="3281" width="16.33203125" style="2" customWidth="1"/>
    <col min="3282" max="3282" width="35.6640625" style="2" customWidth="1"/>
    <col min="3283" max="3283" width="0" style="2" hidden="1" customWidth="1"/>
    <col min="3284" max="3284" width="24.44140625" style="2" customWidth="1"/>
    <col min="3285" max="3285" width="21" style="2" customWidth="1"/>
    <col min="3286" max="3532" width="9.109375" style="2"/>
    <col min="3533" max="3533" width="14.88671875" style="2" customWidth="1"/>
    <col min="3534" max="3534" width="9.109375" style="2" customWidth="1"/>
    <col min="3535" max="3535" width="15.44140625" style="2" customWidth="1"/>
    <col min="3536" max="3537" width="16.33203125" style="2" customWidth="1"/>
    <col min="3538" max="3538" width="35.6640625" style="2" customWidth="1"/>
    <col min="3539" max="3539" width="0" style="2" hidden="1" customWidth="1"/>
    <col min="3540" max="3540" width="24.44140625" style="2" customWidth="1"/>
    <col min="3541" max="3541" width="21" style="2" customWidth="1"/>
    <col min="3542" max="3788" width="9.109375" style="2"/>
    <col min="3789" max="3789" width="14.88671875" style="2" customWidth="1"/>
    <col min="3790" max="3790" width="9.109375" style="2" customWidth="1"/>
    <col min="3791" max="3791" width="15.44140625" style="2" customWidth="1"/>
    <col min="3792" max="3793" width="16.33203125" style="2" customWidth="1"/>
    <col min="3794" max="3794" width="35.6640625" style="2" customWidth="1"/>
    <col min="3795" max="3795" width="0" style="2" hidden="1" customWidth="1"/>
    <col min="3796" max="3796" width="24.44140625" style="2" customWidth="1"/>
    <col min="3797" max="3797" width="21" style="2" customWidth="1"/>
    <col min="3798" max="4044" width="9.109375" style="2"/>
    <col min="4045" max="4045" width="14.88671875" style="2" customWidth="1"/>
    <col min="4046" max="4046" width="9.109375" style="2" customWidth="1"/>
    <col min="4047" max="4047" width="15.44140625" style="2" customWidth="1"/>
    <col min="4048" max="4049" width="16.33203125" style="2" customWidth="1"/>
    <col min="4050" max="4050" width="35.6640625" style="2" customWidth="1"/>
    <col min="4051" max="4051" width="0" style="2" hidden="1" customWidth="1"/>
    <col min="4052" max="4052" width="24.44140625" style="2" customWidth="1"/>
    <col min="4053" max="4053" width="21" style="2" customWidth="1"/>
    <col min="4054" max="4300" width="9.109375" style="2"/>
    <col min="4301" max="4301" width="14.88671875" style="2" customWidth="1"/>
    <col min="4302" max="4302" width="9.109375" style="2" customWidth="1"/>
    <col min="4303" max="4303" width="15.44140625" style="2" customWidth="1"/>
    <col min="4304" max="4305" width="16.33203125" style="2" customWidth="1"/>
    <col min="4306" max="4306" width="35.6640625" style="2" customWidth="1"/>
    <col min="4307" max="4307" width="0" style="2" hidden="1" customWidth="1"/>
    <col min="4308" max="4308" width="24.44140625" style="2" customWidth="1"/>
    <col min="4309" max="4309" width="21" style="2" customWidth="1"/>
    <col min="4310" max="4556" width="9.109375" style="2"/>
    <col min="4557" max="4557" width="14.88671875" style="2" customWidth="1"/>
    <col min="4558" max="4558" width="9.109375" style="2" customWidth="1"/>
    <col min="4559" max="4559" width="15.44140625" style="2" customWidth="1"/>
    <col min="4560" max="4561" width="16.33203125" style="2" customWidth="1"/>
    <col min="4562" max="4562" width="35.6640625" style="2" customWidth="1"/>
    <col min="4563" max="4563" width="0" style="2" hidden="1" customWidth="1"/>
    <col min="4564" max="4564" width="24.44140625" style="2" customWidth="1"/>
    <col min="4565" max="4565" width="21" style="2" customWidth="1"/>
    <col min="4566" max="4812" width="9.109375" style="2"/>
    <col min="4813" max="4813" width="14.88671875" style="2" customWidth="1"/>
    <col min="4814" max="4814" width="9.109375" style="2" customWidth="1"/>
    <col min="4815" max="4815" width="15.44140625" style="2" customWidth="1"/>
    <col min="4816" max="4817" width="16.33203125" style="2" customWidth="1"/>
    <col min="4818" max="4818" width="35.6640625" style="2" customWidth="1"/>
    <col min="4819" max="4819" width="0" style="2" hidden="1" customWidth="1"/>
    <col min="4820" max="4820" width="24.44140625" style="2" customWidth="1"/>
    <col min="4821" max="4821" width="21" style="2" customWidth="1"/>
    <col min="4822" max="5068" width="9.109375" style="2"/>
    <col min="5069" max="5069" width="14.88671875" style="2" customWidth="1"/>
    <col min="5070" max="5070" width="9.109375" style="2" customWidth="1"/>
    <col min="5071" max="5071" width="15.44140625" style="2" customWidth="1"/>
    <col min="5072" max="5073" width="16.33203125" style="2" customWidth="1"/>
    <col min="5074" max="5074" width="35.6640625" style="2" customWidth="1"/>
    <col min="5075" max="5075" width="0" style="2" hidden="1" customWidth="1"/>
    <col min="5076" max="5076" width="24.44140625" style="2" customWidth="1"/>
    <col min="5077" max="5077" width="21" style="2" customWidth="1"/>
    <col min="5078" max="5324" width="9.109375" style="2"/>
    <col min="5325" max="5325" width="14.88671875" style="2" customWidth="1"/>
    <col min="5326" max="5326" width="9.109375" style="2" customWidth="1"/>
    <col min="5327" max="5327" width="15.44140625" style="2" customWidth="1"/>
    <col min="5328" max="5329" width="16.33203125" style="2" customWidth="1"/>
    <col min="5330" max="5330" width="35.6640625" style="2" customWidth="1"/>
    <col min="5331" max="5331" width="0" style="2" hidden="1" customWidth="1"/>
    <col min="5332" max="5332" width="24.44140625" style="2" customWidth="1"/>
    <col min="5333" max="5333" width="21" style="2" customWidth="1"/>
    <col min="5334" max="5580" width="9.109375" style="2"/>
    <col min="5581" max="5581" width="14.88671875" style="2" customWidth="1"/>
    <col min="5582" max="5582" width="9.109375" style="2" customWidth="1"/>
    <col min="5583" max="5583" width="15.44140625" style="2" customWidth="1"/>
    <col min="5584" max="5585" width="16.33203125" style="2" customWidth="1"/>
    <col min="5586" max="5586" width="35.6640625" style="2" customWidth="1"/>
    <col min="5587" max="5587" width="0" style="2" hidden="1" customWidth="1"/>
    <col min="5588" max="5588" width="24.44140625" style="2" customWidth="1"/>
    <col min="5589" max="5589" width="21" style="2" customWidth="1"/>
    <col min="5590" max="5836" width="9.109375" style="2"/>
    <col min="5837" max="5837" width="14.88671875" style="2" customWidth="1"/>
    <col min="5838" max="5838" width="9.109375" style="2" customWidth="1"/>
    <col min="5839" max="5839" width="15.44140625" style="2" customWidth="1"/>
    <col min="5840" max="5841" width="16.33203125" style="2" customWidth="1"/>
    <col min="5842" max="5842" width="35.6640625" style="2" customWidth="1"/>
    <col min="5843" max="5843" width="0" style="2" hidden="1" customWidth="1"/>
    <col min="5844" max="5844" width="24.44140625" style="2" customWidth="1"/>
    <col min="5845" max="5845" width="21" style="2" customWidth="1"/>
    <col min="5846" max="6092" width="9.109375" style="2"/>
    <col min="6093" max="6093" width="14.88671875" style="2" customWidth="1"/>
    <col min="6094" max="6094" width="9.109375" style="2" customWidth="1"/>
    <col min="6095" max="6095" width="15.44140625" style="2" customWidth="1"/>
    <col min="6096" max="6097" width="16.33203125" style="2" customWidth="1"/>
    <col min="6098" max="6098" width="35.6640625" style="2" customWidth="1"/>
    <col min="6099" max="6099" width="0" style="2" hidden="1" customWidth="1"/>
    <col min="6100" max="6100" width="24.44140625" style="2" customWidth="1"/>
    <col min="6101" max="6101" width="21" style="2" customWidth="1"/>
    <col min="6102" max="6348" width="9.109375" style="2"/>
    <col min="6349" max="6349" width="14.88671875" style="2" customWidth="1"/>
    <col min="6350" max="6350" width="9.109375" style="2" customWidth="1"/>
    <col min="6351" max="6351" width="15.44140625" style="2" customWidth="1"/>
    <col min="6352" max="6353" width="16.33203125" style="2" customWidth="1"/>
    <col min="6354" max="6354" width="35.6640625" style="2" customWidth="1"/>
    <col min="6355" max="6355" width="0" style="2" hidden="1" customWidth="1"/>
    <col min="6356" max="6356" width="24.44140625" style="2" customWidth="1"/>
    <col min="6357" max="6357" width="21" style="2" customWidth="1"/>
    <col min="6358" max="6604" width="9.109375" style="2"/>
    <col min="6605" max="6605" width="14.88671875" style="2" customWidth="1"/>
    <col min="6606" max="6606" width="9.109375" style="2" customWidth="1"/>
    <col min="6607" max="6607" width="15.44140625" style="2" customWidth="1"/>
    <col min="6608" max="6609" width="16.33203125" style="2" customWidth="1"/>
    <col min="6610" max="6610" width="35.6640625" style="2" customWidth="1"/>
    <col min="6611" max="6611" width="0" style="2" hidden="1" customWidth="1"/>
    <col min="6612" max="6612" width="24.44140625" style="2" customWidth="1"/>
    <col min="6613" max="6613" width="21" style="2" customWidth="1"/>
    <col min="6614" max="6860" width="9.109375" style="2"/>
    <col min="6861" max="6861" width="14.88671875" style="2" customWidth="1"/>
    <col min="6862" max="6862" width="9.109375" style="2" customWidth="1"/>
    <col min="6863" max="6863" width="15.44140625" style="2" customWidth="1"/>
    <col min="6864" max="6865" width="16.33203125" style="2" customWidth="1"/>
    <col min="6866" max="6866" width="35.6640625" style="2" customWidth="1"/>
    <col min="6867" max="6867" width="0" style="2" hidden="1" customWidth="1"/>
    <col min="6868" max="6868" width="24.44140625" style="2" customWidth="1"/>
    <col min="6869" max="6869" width="21" style="2" customWidth="1"/>
    <col min="6870" max="7116" width="9.109375" style="2"/>
    <col min="7117" max="7117" width="14.88671875" style="2" customWidth="1"/>
    <col min="7118" max="7118" width="9.109375" style="2" customWidth="1"/>
    <col min="7119" max="7119" width="15.44140625" style="2" customWidth="1"/>
    <col min="7120" max="7121" width="16.33203125" style="2" customWidth="1"/>
    <col min="7122" max="7122" width="35.6640625" style="2" customWidth="1"/>
    <col min="7123" max="7123" width="0" style="2" hidden="1" customWidth="1"/>
    <col min="7124" max="7124" width="24.44140625" style="2" customWidth="1"/>
    <col min="7125" max="7125" width="21" style="2" customWidth="1"/>
    <col min="7126" max="7372" width="9.109375" style="2"/>
    <col min="7373" max="7373" width="14.88671875" style="2" customWidth="1"/>
    <col min="7374" max="7374" width="9.109375" style="2" customWidth="1"/>
    <col min="7375" max="7375" width="15.44140625" style="2" customWidth="1"/>
    <col min="7376" max="7377" width="16.33203125" style="2" customWidth="1"/>
    <col min="7378" max="7378" width="35.6640625" style="2" customWidth="1"/>
    <col min="7379" max="7379" width="0" style="2" hidden="1" customWidth="1"/>
    <col min="7380" max="7380" width="24.44140625" style="2" customWidth="1"/>
    <col min="7381" max="7381" width="21" style="2" customWidth="1"/>
    <col min="7382" max="7628" width="9.109375" style="2"/>
    <col min="7629" max="7629" width="14.88671875" style="2" customWidth="1"/>
    <col min="7630" max="7630" width="9.109375" style="2" customWidth="1"/>
    <col min="7631" max="7631" width="15.44140625" style="2" customWidth="1"/>
    <col min="7632" max="7633" width="16.33203125" style="2" customWidth="1"/>
    <col min="7634" max="7634" width="35.6640625" style="2" customWidth="1"/>
    <col min="7635" max="7635" width="0" style="2" hidden="1" customWidth="1"/>
    <col min="7636" max="7636" width="24.44140625" style="2" customWidth="1"/>
    <col min="7637" max="7637" width="21" style="2" customWidth="1"/>
    <col min="7638" max="7884" width="9.109375" style="2"/>
    <col min="7885" max="7885" width="14.88671875" style="2" customWidth="1"/>
    <col min="7886" max="7886" width="9.109375" style="2" customWidth="1"/>
    <col min="7887" max="7887" width="15.44140625" style="2" customWidth="1"/>
    <col min="7888" max="7889" width="16.33203125" style="2" customWidth="1"/>
    <col min="7890" max="7890" width="35.6640625" style="2" customWidth="1"/>
    <col min="7891" max="7891" width="0" style="2" hidden="1" customWidth="1"/>
    <col min="7892" max="7892" width="24.44140625" style="2" customWidth="1"/>
    <col min="7893" max="7893" width="21" style="2" customWidth="1"/>
    <col min="7894" max="8140" width="9.109375" style="2"/>
    <col min="8141" max="8141" width="14.88671875" style="2" customWidth="1"/>
    <col min="8142" max="8142" width="9.109375" style="2" customWidth="1"/>
    <col min="8143" max="8143" width="15.44140625" style="2" customWidth="1"/>
    <col min="8144" max="8145" width="16.33203125" style="2" customWidth="1"/>
    <col min="8146" max="8146" width="35.6640625" style="2" customWidth="1"/>
    <col min="8147" max="8147" width="0" style="2" hidden="1" customWidth="1"/>
    <col min="8148" max="8148" width="24.44140625" style="2" customWidth="1"/>
    <col min="8149" max="8149" width="21" style="2" customWidth="1"/>
    <col min="8150" max="8396" width="9.109375" style="2"/>
    <col min="8397" max="8397" width="14.88671875" style="2" customWidth="1"/>
    <col min="8398" max="8398" width="9.109375" style="2" customWidth="1"/>
    <col min="8399" max="8399" width="15.44140625" style="2" customWidth="1"/>
    <col min="8400" max="8401" width="16.33203125" style="2" customWidth="1"/>
    <col min="8402" max="8402" width="35.6640625" style="2" customWidth="1"/>
    <col min="8403" max="8403" width="0" style="2" hidden="1" customWidth="1"/>
    <col min="8404" max="8404" width="24.44140625" style="2" customWidth="1"/>
    <col min="8405" max="8405" width="21" style="2" customWidth="1"/>
    <col min="8406" max="8652" width="9.109375" style="2"/>
    <col min="8653" max="8653" width="14.88671875" style="2" customWidth="1"/>
    <col min="8654" max="8654" width="9.109375" style="2" customWidth="1"/>
    <col min="8655" max="8655" width="15.44140625" style="2" customWidth="1"/>
    <col min="8656" max="8657" width="16.33203125" style="2" customWidth="1"/>
    <col min="8658" max="8658" width="35.6640625" style="2" customWidth="1"/>
    <col min="8659" max="8659" width="0" style="2" hidden="1" customWidth="1"/>
    <col min="8660" max="8660" width="24.44140625" style="2" customWidth="1"/>
    <col min="8661" max="8661" width="21" style="2" customWidth="1"/>
    <col min="8662" max="8908" width="9.109375" style="2"/>
    <col min="8909" max="8909" width="14.88671875" style="2" customWidth="1"/>
    <col min="8910" max="8910" width="9.109375" style="2" customWidth="1"/>
    <col min="8911" max="8911" width="15.44140625" style="2" customWidth="1"/>
    <col min="8912" max="8913" width="16.33203125" style="2" customWidth="1"/>
    <col min="8914" max="8914" width="35.6640625" style="2" customWidth="1"/>
    <col min="8915" max="8915" width="0" style="2" hidden="1" customWidth="1"/>
    <col min="8916" max="8916" width="24.44140625" style="2" customWidth="1"/>
    <col min="8917" max="8917" width="21" style="2" customWidth="1"/>
    <col min="8918" max="9164" width="9.109375" style="2"/>
    <col min="9165" max="9165" width="14.88671875" style="2" customWidth="1"/>
    <col min="9166" max="9166" width="9.109375" style="2" customWidth="1"/>
    <col min="9167" max="9167" width="15.44140625" style="2" customWidth="1"/>
    <col min="9168" max="9169" width="16.33203125" style="2" customWidth="1"/>
    <col min="9170" max="9170" width="35.6640625" style="2" customWidth="1"/>
    <col min="9171" max="9171" width="0" style="2" hidden="1" customWidth="1"/>
    <col min="9172" max="9172" width="24.44140625" style="2" customWidth="1"/>
    <col min="9173" max="9173" width="21" style="2" customWidth="1"/>
    <col min="9174" max="9420" width="9.109375" style="2"/>
    <col min="9421" max="9421" width="14.88671875" style="2" customWidth="1"/>
    <col min="9422" max="9422" width="9.109375" style="2" customWidth="1"/>
    <col min="9423" max="9423" width="15.44140625" style="2" customWidth="1"/>
    <col min="9424" max="9425" width="16.33203125" style="2" customWidth="1"/>
    <col min="9426" max="9426" width="35.6640625" style="2" customWidth="1"/>
    <col min="9427" max="9427" width="0" style="2" hidden="1" customWidth="1"/>
    <col min="9428" max="9428" width="24.44140625" style="2" customWidth="1"/>
    <col min="9429" max="9429" width="21" style="2" customWidth="1"/>
    <col min="9430" max="9676" width="9.109375" style="2"/>
    <col min="9677" max="9677" width="14.88671875" style="2" customWidth="1"/>
    <col min="9678" max="9678" width="9.109375" style="2" customWidth="1"/>
    <col min="9679" max="9679" width="15.44140625" style="2" customWidth="1"/>
    <col min="9680" max="9681" width="16.33203125" style="2" customWidth="1"/>
    <col min="9682" max="9682" width="35.6640625" style="2" customWidth="1"/>
    <col min="9683" max="9683" width="0" style="2" hidden="1" customWidth="1"/>
    <col min="9684" max="9684" width="24.44140625" style="2" customWidth="1"/>
    <col min="9685" max="9685" width="21" style="2" customWidth="1"/>
    <col min="9686" max="9932" width="9.109375" style="2"/>
    <col min="9933" max="9933" width="14.88671875" style="2" customWidth="1"/>
    <col min="9934" max="9934" width="9.109375" style="2" customWidth="1"/>
    <col min="9935" max="9935" width="15.44140625" style="2" customWidth="1"/>
    <col min="9936" max="9937" width="16.33203125" style="2" customWidth="1"/>
    <col min="9938" max="9938" width="35.6640625" style="2" customWidth="1"/>
    <col min="9939" max="9939" width="0" style="2" hidden="1" customWidth="1"/>
    <col min="9940" max="9940" width="24.44140625" style="2" customWidth="1"/>
    <col min="9941" max="9941" width="21" style="2" customWidth="1"/>
    <col min="9942" max="10188" width="9.109375" style="2"/>
    <col min="10189" max="10189" width="14.88671875" style="2" customWidth="1"/>
    <col min="10190" max="10190" width="9.109375" style="2" customWidth="1"/>
    <col min="10191" max="10191" width="15.44140625" style="2" customWidth="1"/>
    <col min="10192" max="10193" width="16.33203125" style="2" customWidth="1"/>
    <col min="10194" max="10194" width="35.6640625" style="2" customWidth="1"/>
    <col min="10195" max="10195" width="0" style="2" hidden="1" customWidth="1"/>
    <col min="10196" max="10196" width="24.44140625" style="2" customWidth="1"/>
    <col min="10197" max="10197" width="21" style="2" customWidth="1"/>
    <col min="10198" max="10444" width="9.109375" style="2"/>
    <col min="10445" max="10445" width="14.88671875" style="2" customWidth="1"/>
    <col min="10446" max="10446" width="9.109375" style="2" customWidth="1"/>
    <col min="10447" max="10447" width="15.44140625" style="2" customWidth="1"/>
    <col min="10448" max="10449" width="16.33203125" style="2" customWidth="1"/>
    <col min="10450" max="10450" width="35.6640625" style="2" customWidth="1"/>
    <col min="10451" max="10451" width="0" style="2" hidden="1" customWidth="1"/>
    <col min="10452" max="10452" width="24.44140625" style="2" customWidth="1"/>
    <col min="10453" max="10453" width="21" style="2" customWidth="1"/>
    <col min="10454" max="10700" width="9.109375" style="2"/>
    <col min="10701" max="10701" width="14.88671875" style="2" customWidth="1"/>
    <col min="10702" max="10702" width="9.109375" style="2" customWidth="1"/>
    <col min="10703" max="10703" width="15.44140625" style="2" customWidth="1"/>
    <col min="10704" max="10705" width="16.33203125" style="2" customWidth="1"/>
    <col min="10706" max="10706" width="35.6640625" style="2" customWidth="1"/>
    <col min="10707" max="10707" width="0" style="2" hidden="1" customWidth="1"/>
    <col min="10708" max="10708" width="24.44140625" style="2" customWidth="1"/>
    <col min="10709" max="10709" width="21" style="2" customWidth="1"/>
    <col min="10710" max="10956" width="9.109375" style="2"/>
    <col min="10957" max="10957" width="14.88671875" style="2" customWidth="1"/>
    <col min="10958" max="10958" width="9.109375" style="2" customWidth="1"/>
    <col min="10959" max="10959" width="15.44140625" style="2" customWidth="1"/>
    <col min="10960" max="10961" width="16.33203125" style="2" customWidth="1"/>
    <col min="10962" max="10962" width="35.6640625" style="2" customWidth="1"/>
    <col min="10963" max="10963" width="0" style="2" hidden="1" customWidth="1"/>
    <col min="10964" max="10964" width="24.44140625" style="2" customWidth="1"/>
    <col min="10965" max="10965" width="21" style="2" customWidth="1"/>
    <col min="10966" max="11212" width="9.109375" style="2"/>
    <col min="11213" max="11213" width="14.88671875" style="2" customWidth="1"/>
    <col min="11214" max="11214" width="9.109375" style="2" customWidth="1"/>
    <col min="11215" max="11215" width="15.44140625" style="2" customWidth="1"/>
    <col min="11216" max="11217" width="16.33203125" style="2" customWidth="1"/>
    <col min="11218" max="11218" width="35.6640625" style="2" customWidth="1"/>
    <col min="11219" max="11219" width="0" style="2" hidden="1" customWidth="1"/>
    <col min="11220" max="11220" width="24.44140625" style="2" customWidth="1"/>
    <col min="11221" max="11221" width="21" style="2" customWidth="1"/>
    <col min="11222" max="11468" width="9.109375" style="2"/>
    <col min="11469" max="11469" width="14.88671875" style="2" customWidth="1"/>
    <col min="11470" max="11470" width="9.109375" style="2" customWidth="1"/>
    <col min="11471" max="11471" width="15.44140625" style="2" customWidth="1"/>
    <col min="11472" max="11473" width="16.33203125" style="2" customWidth="1"/>
    <col min="11474" max="11474" width="35.6640625" style="2" customWidth="1"/>
    <col min="11475" max="11475" width="0" style="2" hidden="1" customWidth="1"/>
    <col min="11476" max="11476" width="24.44140625" style="2" customWidth="1"/>
    <col min="11477" max="11477" width="21" style="2" customWidth="1"/>
    <col min="11478" max="11724" width="9.109375" style="2"/>
    <col min="11725" max="11725" width="14.88671875" style="2" customWidth="1"/>
    <col min="11726" max="11726" width="9.109375" style="2" customWidth="1"/>
    <col min="11727" max="11727" width="15.44140625" style="2" customWidth="1"/>
    <col min="11728" max="11729" width="16.33203125" style="2" customWidth="1"/>
    <col min="11730" max="11730" width="35.6640625" style="2" customWidth="1"/>
    <col min="11731" max="11731" width="0" style="2" hidden="1" customWidth="1"/>
    <col min="11732" max="11732" width="24.44140625" style="2" customWidth="1"/>
    <col min="11733" max="11733" width="21" style="2" customWidth="1"/>
    <col min="11734" max="11980" width="9.109375" style="2"/>
    <col min="11981" max="11981" width="14.88671875" style="2" customWidth="1"/>
    <col min="11982" max="11982" width="9.109375" style="2" customWidth="1"/>
    <col min="11983" max="11983" width="15.44140625" style="2" customWidth="1"/>
    <col min="11984" max="11985" width="16.33203125" style="2" customWidth="1"/>
    <col min="11986" max="11986" width="35.6640625" style="2" customWidth="1"/>
    <col min="11987" max="11987" width="0" style="2" hidden="1" customWidth="1"/>
    <col min="11988" max="11988" width="24.44140625" style="2" customWidth="1"/>
    <col min="11989" max="11989" width="21" style="2" customWidth="1"/>
    <col min="11990" max="12236" width="9.109375" style="2"/>
    <col min="12237" max="12237" width="14.88671875" style="2" customWidth="1"/>
    <col min="12238" max="12238" width="9.109375" style="2" customWidth="1"/>
    <col min="12239" max="12239" width="15.44140625" style="2" customWidth="1"/>
    <col min="12240" max="12241" width="16.33203125" style="2" customWidth="1"/>
    <col min="12242" max="12242" width="35.6640625" style="2" customWidth="1"/>
    <col min="12243" max="12243" width="0" style="2" hidden="1" customWidth="1"/>
    <col min="12244" max="12244" width="24.44140625" style="2" customWidth="1"/>
    <col min="12245" max="12245" width="21" style="2" customWidth="1"/>
    <col min="12246" max="12492" width="9.109375" style="2"/>
    <col min="12493" max="12493" width="14.88671875" style="2" customWidth="1"/>
    <col min="12494" max="12494" width="9.109375" style="2" customWidth="1"/>
    <col min="12495" max="12495" width="15.44140625" style="2" customWidth="1"/>
    <col min="12496" max="12497" width="16.33203125" style="2" customWidth="1"/>
    <col min="12498" max="12498" width="35.6640625" style="2" customWidth="1"/>
    <col min="12499" max="12499" width="0" style="2" hidden="1" customWidth="1"/>
    <col min="12500" max="12500" width="24.44140625" style="2" customWidth="1"/>
    <col min="12501" max="12501" width="21" style="2" customWidth="1"/>
    <col min="12502" max="12748" width="9.109375" style="2"/>
    <col min="12749" max="12749" width="14.88671875" style="2" customWidth="1"/>
    <col min="12750" max="12750" width="9.109375" style="2" customWidth="1"/>
    <col min="12751" max="12751" width="15.44140625" style="2" customWidth="1"/>
    <col min="12752" max="12753" width="16.33203125" style="2" customWidth="1"/>
    <col min="12754" max="12754" width="35.6640625" style="2" customWidth="1"/>
    <col min="12755" max="12755" width="0" style="2" hidden="1" customWidth="1"/>
    <col min="12756" max="12756" width="24.44140625" style="2" customWidth="1"/>
    <col min="12757" max="12757" width="21" style="2" customWidth="1"/>
    <col min="12758" max="13004" width="9.109375" style="2"/>
    <col min="13005" max="13005" width="14.88671875" style="2" customWidth="1"/>
    <col min="13006" max="13006" width="9.109375" style="2" customWidth="1"/>
    <col min="13007" max="13007" width="15.44140625" style="2" customWidth="1"/>
    <col min="13008" max="13009" width="16.33203125" style="2" customWidth="1"/>
    <col min="13010" max="13010" width="35.6640625" style="2" customWidth="1"/>
    <col min="13011" max="13011" width="0" style="2" hidden="1" customWidth="1"/>
    <col min="13012" max="13012" width="24.44140625" style="2" customWidth="1"/>
    <col min="13013" max="13013" width="21" style="2" customWidth="1"/>
    <col min="13014" max="13260" width="9.109375" style="2"/>
    <col min="13261" max="13261" width="14.88671875" style="2" customWidth="1"/>
    <col min="13262" max="13262" width="9.109375" style="2" customWidth="1"/>
    <col min="13263" max="13263" width="15.44140625" style="2" customWidth="1"/>
    <col min="13264" max="13265" width="16.33203125" style="2" customWidth="1"/>
    <col min="13266" max="13266" width="35.6640625" style="2" customWidth="1"/>
    <col min="13267" max="13267" width="0" style="2" hidden="1" customWidth="1"/>
    <col min="13268" max="13268" width="24.44140625" style="2" customWidth="1"/>
    <col min="13269" max="13269" width="21" style="2" customWidth="1"/>
    <col min="13270" max="13516" width="9.109375" style="2"/>
    <col min="13517" max="13517" width="14.88671875" style="2" customWidth="1"/>
    <col min="13518" max="13518" width="9.109375" style="2" customWidth="1"/>
    <col min="13519" max="13519" width="15.44140625" style="2" customWidth="1"/>
    <col min="13520" max="13521" width="16.33203125" style="2" customWidth="1"/>
    <col min="13522" max="13522" width="35.6640625" style="2" customWidth="1"/>
    <col min="13523" max="13523" width="0" style="2" hidden="1" customWidth="1"/>
    <col min="13524" max="13524" width="24.44140625" style="2" customWidth="1"/>
    <col min="13525" max="13525" width="21" style="2" customWidth="1"/>
    <col min="13526" max="13772" width="9.109375" style="2"/>
    <col min="13773" max="13773" width="14.88671875" style="2" customWidth="1"/>
    <col min="13774" max="13774" width="9.109375" style="2" customWidth="1"/>
    <col min="13775" max="13775" width="15.44140625" style="2" customWidth="1"/>
    <col min="13776" max="13777" width="16.33203125" style="2" customWidth="1"/>
    <col min="13778" max="13778" width="35.6640625" style="2" customWidth="1"/>
    <col min="13779" max="13779" width="0" style="2" hidden="1" customWidth="1"/>
    <col min="13780" max="13780" width="24.44140625" style="2" customWidth="1"/>
    <col min="13781" max="13781" width="21" style="2" customWidth="1"/>
    <col min="13782" max="14028" width="9.109375" style="2"/>
    <col min="14029" max="14029" width="14.88671875" style="2" customWidth="1"/>
    <col min="14030" max="14030" width="9.109375" style="2" customWidth="1"/>
    <col min="14031" max="14031" width="15.44140625" style="2" customWidth="1"/>
    <col min="14032" max="14033" width="16.33203125" style="2" customWidth="1"/>
    <col min="14034" max="14034" width="35.6640625" style="2" customWidth="1"/>
    <col min="14035" max="14035" width="0" style="2" hidden="1" customWidth="1"/>
    <col min="14036" max="14036" width="24.44140625" style="2" customWidth="1"/>
    <col min="14037" max="14037" width="21" style="2" customWidth="1"/>
    <col min="14038" max="14284" width="9.109375" style="2"/>
    <col min="14285" max="14285" width="14.88671875" style="2" customWidth="1"/>
    <col min="14286" max="14286" width="9.109375" style="2" customWidth="1"/>
    <col min="14287" max="14287" width="15.44140625" style="2" customWidth="1"/>
    <col min="14288" max="14289" width="16.33203125" style="2" customWidth="1"/>
    <col min="14290" max="14290" width="35.6640625" style="2" customWidth="1"/>
    <col min="14291" max="14291" width="0" style="2" hidden="1" customWidth="1"/>
    <col min="14292" max="14292" width="24.44140625" style="2" customWidth="1"/>
    <col min="14293" max="14293" width="21" style="2" customWidth="1"/>
    <col min="14294" max="14540" width="9.109375" style="2"/>
    <col min="14541" max="14541" width="14.88671875" style="2" customWidth="1"/>
    <col min="14542" max="14542" width="9.109375" style="2" customWidth="1"/>
    <col min="14543" max="14543" width="15.44140625" style="2" customWidth="1"/>
    <col min="14544" max="14545" width="16.33203125" style="2" customWidth="1"/>
    <col min="14546" max="14546" width="35.6640625" style="2" customWidth="1"/>
    <col min="14547" max="14547" width="0" style="2" hidden="1" customWidth="1"/>
    <col min="14548" max="14548" width="24.44140625" style="2" customWidth="1"/>
    <col min="14549" max="14549" width="21" style="2" customWidth="1"/>
    <col min="14550" max="14796" width="9.109375" style="2"/>
    <col min="14797" max="14797" width="14.88671875" style="2" customWidth="1"/>
    <col min="14798" max="14798" width="9.109375" style="2" customWidth="1"/>
    <col min="14799" max="14799" width="15.44140625" style="2" customWidth="1"/>
    <col min="14800" max="14801" width="16.33203125" style="2" customWidth="1"/>
    <col min="14802" max="14802" width="35.6640625" style="2" customWidth="1"/>
    <col min="14803" max="14803" width="0" style="2" hidden="1" customWidth="1"/>
    <col min="14804" max="14804" width="24.44140625" style="2" customWidth="1"/>
    <col min="14805" max="14805" width="21" style="2" customWidth="1"/>
    <col min="14806" max="15052" width="9.109375" style="2"/>
    <col min="15053" max="15053" width="14.88671875" style="2" customWidth="1"/>
    <col min="15054" max="15054" width="9.109375" style="2" customWidth="1"/>
    <col min="15055" max="15055" width="15.44140625" style="2" customWidth="1"/>
    <col min="15056" max="15057" width="16.33203125" style="2" customWidth="1"/>
    <col min="15058" max="15058" width="35.6640625" style="2" customWidth="1"/>
    <col min="15059" max="15059" width="0" style="2" hidden="1" customWidth="1"/>
    <col min="15060" max="15060" width="24.44140625" style="2" customWidth="1"/>
    <col min="15061" max="15061" width="21" style="2" customWidth="1"/>
    <col min="15062" max="15308" width="9.109375" style="2"/>
    <col min="15309" max="15309" width="14.88671875" style="2" customWidth="1"/>
    <col min="15310" max="15310" width="9.109375" style="2" customWidth="1"/>
    <col min="15311" max="15311" width="15.44140625" style="2" customWidth="1"/>
    <col min="15312" max="15313" width="16.33203125" style="2" customWidth="1"/>
    <col min="15314" max="15314" width="35.6640625" style="2" customWidth="1"/>
    <col min="15315" max="15315" width="0" style="2" hidden="1" customWidth="1"/>
    <col min="15316" max="15316" width="24.44140625" style="2" customWidth="1"/>
    <col min="15317" max="15317" width="21" style="2" customWidth="1"/>
    <col min="15318" max="15564" width="9.109375" style="2"/>
    <col min="15565" max="15565" width="14.88671875" style="2" customWidth="1"/>
    <col min="15566" max="15566" width="9.109375" style="2" customWidth="1"/>
    <col min="15567" max="15567" width="15.44140625" style="2" customWidth="1"/>
    <col min="15568" max="15569" width="16.33203125" style="2" customWidth="1"/>
    <col min="15570" max="15570" width="35.6640625" style="2" customWidth="1"/>
    <col min="15571" max="15571" width="0" style="2" hidden="1" customWidth="1"/>
    <col min="15572" max="15572" width="24.44140625" style="2" customWidth="1"/>
    <col min="15573" max="15573" width="21" style="2" customWidth="1"/>
    <col min="15574" max="15820" width="9.109375" style="2"/>
    <col min="15821" max="15821" width="14.88671875" style="2" customWidth="1"/>
    <col min="15822" max="15822" width="9.109375" style="2" customWidth="1"/>
    <col min="15823" max="15823" width="15.44140625" style="2" customWidth="1"/>
    <col min="15824" max="15825" width="16.33203125" style="2" customWidth="1"/>
    <col min="15826" max="15826" width="35.6640625" style="2" customWidth="1"/>
    <col min="15827" max="15827" width="0" style="2" hidden="1" customWidth="1"/>
    <col min="15828" max="15828" width="24.44140625" style="2" customWidth="1"/>
    <col min="15829" max="15829" width="21" style="2" customWidth="1"/>
    <col min="15830" max="16076" width="9.109375" style="2"/>
    <col min="16077" max="16077" width="14.88671875" style="2" customWidth="1"/>
    <col min="16078" max="16078" width="9.109375" style="2" customWidth="1"/>
    <col min="16079" max="16079" width="15.44140625" style="2" customWidth="1"/>
    <col min="16080" max="16081" width="16.33203125" style="2" customWidth="1"/>
    <col min="16082" max="16082" width="35.6640625" style="2" customWidth="1"/>
    <col min="16083" max="16083" width="0" style="2" hidden="1" customWidth="1"/>
    <col min="16084" max="16084" width="24.44140625" style="2" customWidth="1"/>
    <col min="16085" max="16085" width="21" style="2" customWidth="1"/>
    <col min="16086" max="16377" width="9.109375" style="2"/>
    <col min="16378" max="16384" width="9.109375" style="2" customWidth="1"/>
  </cols>
  <sheetData>
    <row r="1" spans="1:3" ht="16.2" x14ac:dyDescent="0.35">
      <c r="A1" s="79" t="s">
        <v>0</v>
      </c>
      <c r="B1" s="80"/>
      <c r="C1" s="81"/>
    </row>
    <row r="2" spans="1:3" ht="16.2" x14ac:dyDescent="0.35">
      <c r="A2" s="79" t="s">
        <v>57</v>
      </c>
      <c r="B2" s="80"/>
      <c r="C2" s="81"/>
    </row>
    <row r="3" spans="1:3" x14ac:dyDescent="0.3">
      <c r="A3" s="82" t="s">
        <v>1</v>
      </c>
      <c r="B3" s="83"/>
      <c r="C3" s="84"/>
    </row>
    <row r="4" spans="1:3" ht="16.2" thickBot="1" x14ac:dyDescent="0.35"/>
    <row r="5" spans="1:3" ht="16.8" thickBot="1" x14ac:dyDescent="0.4">
      <c r="A5" s="69" t="s">
        <v>69</v>
      </c>
      <c r="B5" s="14"/>
      <c r="C5" s="72">
        <f>C8+C52+C57+C69+C88</f>
        <v>8674849</v>
      </c>
    </row>
    <row r="6" spans="1:3" ht="16.8" thickBot="1" x14ac:dyDescent="0.4">
      <c r="A6" s="69" t="s">
        <v>70</v>
      </c>
      <c r="B6" s="14"/>
      <c r="C6" s="68">
        <f>C25+C54+C59+C74</f>
        <v>6843780.4000000004</v>
      </c>
    </row>
    <row r="7" spans="1:3" ht="16.2" thickBot="1" x14ac:dyDescent="0.35">
      <c r="A7" s="4"/>
      <c r="B7" s="14"/>
      <c r="C7" s="54"/>
    </row>
    <row r="8" spans="1:3" ht="16.8" thickBot="1" x14ac:dyDescent="0.4">
      <c r="A8" s="60" t="s">
        <v>59</v>
      </c>
      <c r="B8" s="70"/>
      <c r="C8" s="72">
        <f>SUM(C9:C23)</f>
        <v>6039136</v>
      </c>
    </row>
    <row r="9" spans="1:3" x14ac:dyDescent="0.3">
      <c r="A9" s="28" t="s">
        <v>3</v>
      </c>
      <c r="B9" s="6">
        <f>13.96</f>
        <v>13.96</v>
      </c>
      <c r="C9" s="93">
        <v>1775375</v>
      </c>
    </row>
    <row r="10" spans="1:3" x14ac:dyDescent="0.3">
      <c r="A10" s="31" t="s">
        <v>4</v>
      </c>
      <c r="B10" s="6">
        <v>1</v>
      </c>
      <c r="C10" s="94">
        <v>152334</v>
      </c>
    </row>
    <row r="11" spans="1:3" x14ac:dyDescent="0.3">
      <c r="A11" s="31" t="s">
        <v>5</v>
      </c>
      <c r="B11" s="8">
        <f>1.29+0.54+2.2+0.04</f>
        <v>4.07</v>
      </c>
      <c r="C11" s="94">
        <v>518296</v>
      </c>
    </row>
    <row r="12" spans="1:3" x14ac:dyDescent="0.3">
      <c r="A12" s="31" t="s">
        <v>6</v>
      </c>
      <c r="B12" s="8">
        <v>0.75</v>
      </c>
      <c r="C12" s="94">
        <v>93993</v>
      </c>
    </row>
    <row r="13" spans="1:3" x14ac:dyDescent="0.3">
      <c r="A13" s="31" t="s">
        <v>42</v>
      </c>
      <c r="B13" s="8">
        <v>1</v>
      </c>
      <c r="C13" s="94">
        <v>126664</v>
      </c>
    </row>
    <row r="14" spans="1:3" x14ac:dyDescent="0.3">
      <c r="A14" s="31" t="s">
        <v>41</v>
      </c>
      <c r="B14" s="49"/>
      <c r="C14" s="94">
        <v>118860</v>
      </c>
    </row>
    <row r="15" spans="1:3" x14ac:dyDescent="0.3">
      <c r="A15" s="31" t="s">
        <v>7</v>
      </c>
      <c r="B15" s="8">
        <v>80</v>
      </c>
      <c r="C15" s="94">
        <v>132800</v>
      </c>
    </row>
    <row r="16" spans="1:3" x14ac:dyDescent="0.3">
      <c r="A16" s="31" t="s">
        <v>8</v>
      </c>
      <c r="B16" s="8">
        <v>9.66</v>
      </c>
      <c r="C16" s="94">
        <v>1501316</v>
      </c>
    </row>
    <row r="17" spans="1:3" x14ac:dyDescent="0.3">
      <c r="A17" s="19" t="s">
        <v>58</v>
      </c>
      <c r="B17" s="48"/>
      <c r="C17" s="94">
        <v>171369</v>
      </c>
    </row>
    <row r="18" spans="1:3" x14ac:dyDescent="0.3">
      <c r="A18" s="17" t="s">
        <v>60</v>
      </c>
      <c r="C18" s="93">
        <v>497839</v>
      </c>
    </row>
    <row r="19" spans="1:3" x14ac:dyDescent="0.3">
      <c r="A19" s="31" t="s">
        <v>10</v>
      </c>
      <c r="B19" s="48"/>
      <c r="C19" s="93">
        <v>255641</v>
      </c>
    </row>
    <row r="20" spans="1:3" x14ac:dyDescent="0.3">
      <c r="A20" s="31" t="s">
        <v>102</v>
      </c>
      <c r="B20" s="48"/>
      <c r="C20" s="93">
        <v>45537</v>
      </c>
    </row>
    <row r="21" spans="1:3" x14ac:dyDescent="0.3">
      <c r="A21" s="31" t="s">
        <v>103</v>
      </c>
      <c r="B21" s="48"/>
      <c r="C21" s="93">
        <v>52770</v>
      </c>
    </row>
    <row r="22" spans="1:3" x14ac:dyDescent="0.3">
      <c r="A22" s="31" t="s">
        <v>109</v>
      </c>
      <c r="B22" s="48"/>
      <c r="C22" s="93">
        <f>661681-70860+5521</f>
        <v>596342</v>
      </c>
    </row>
    <row r="23" spans="1:3" ht="16.2" thickBot="1" x14ac:dyDescent="0.35">
      <c r="A23" s="5"/>
      <c r="B23" s="48"/>
      <c r="C23" s="95"/>
    </row>
    <row r="24" spans="1:3" ht="24" customHeight="1" thickBot="1" x14ac:dyDescent="0.35">
      <c r="A24" s="20"/>
      <c r="B24" s="56"/>
      <c r="C24" s="67"/>
    </row>
    <row r="25" spans="1:3" ht="16.2" thickBot="1" x14ac:dyDescent="0.35">
      <c r="A25" s="60" t="s">
        <v>71</v>
      </c>
      <c r="B25" s="59"/>
      <c r="C25" s="62">
        <f>SUM(C26:C50)</f>
        <v>4817140.4000000004</v>
      </c>
    </row>
    <row r="26" spans="1:3" x14ac:dyDescent="0.3">
      <c r="A26" s="58" t="s">
        <v>87</v>
      </c>
      <c r="B26" s="48"/>
      <c r="C26" s="93">
        <f>287111.4+128400</f>
        <v>415511.4</v>
      </c>
    </row>
    <row r="27" spans="1:3" ht="31.2" x14ac:dyDescent="0.3">
      <c r="A27" s="7" t="s">
        <v>86</v>
      </c>
      <c r="B27" s="48"/>
      <c r="C27" s="94">
        <f>466500+261500</f>
        <v>728000</v>
      </c>
    </row>
    <row r="28" spans="1:3" x14ac:dyDescent="0.3">
      <c r="A28" s="7" t="s">
        <v>46</v>
      </c>
      <c r="B28" s="48"/>
      <c r="C28" s="94">
        <f>110988+6000</f>
        <v>116988</v>
      </c>
    </row>
    <row r="29" spans="1:3" ht="16.2" thickBot="1" x14ac:dyDescent="0.35">
      <c r="A29" s="9" t="s">
        <v>44</v>
      </c>
      <c r="B29" s="48"/>
      <c r="C29" s="94">
        <f>75089</f>
        <v>75089</v>
      </c>
    </row>
    <row r="30" spans="1:3" ht="18.75" customHeight="1" thickBot="1" x14ac:dyDescent="0.35">
      <c r="A30" s="9" t="s">
        <v>72</v>
      </c>
      <c r="B30" s="14"/>
      <c r="C30" s="94">
        <f>19396+4286</f>
        <v>23682</v>
      </c>
    </row>
    <row r="31" spans="1:3" ht="18.75" customHeight="1" thickBot="1" x14ac:dyDescent="0.35">
      <c r="A31" s="12" t="s">
        <v>88</v>
      </c>
      <c r="B31" s="14"/>
      <c r="C31" s="94">
        <v>133860</v>
      </c>
    </row>
    <row r="32" spans="1:3" ht="16.2" thickBot="1" x14ac:dyDescent="0.35">
      <c r="A32" s="9" t="s">
        <v>90</v>
      </c>
      <c r="B32" s="14">
        <v>4.4000000000000004</v>
      </c>
      <c r="C32" s="94">
        <v>122400</v>
      </c>
    </row>
    <row r="33" spans="1:3" ht="15.75" customHeight="1" x14ac:dyDescent="0.3">
      <c r="A33" s="9" t="s">
        <v>50</v>
      </c>
      <c r="B33" s="3"/>
      <c r="C33" s="94">
        <v>91200</v>
      </c>
    </row>
    <row r="34" spans="1:3" ht="18.75" customHeight="1" thickBot="1" x14ac:dyDescent="0.35">
      <c r="A34" s="9" t="s">
        <v>9</v>
      </c>
      <c r="B34" s="11"/>
      <c r="C34" s="94">
        <v>95000</v>
      </c>
    </row>
    <row r="35" spans="1:3" ht="16.2" thickBot="1" x14ac:dyDescent="0.35">
      <c r="A35" s="9" t="s">
        <v>49</v>
      </c>
      <c r="B35" s="14">
        <v>2.15</v>
      </c>
      <c r="C35" s="94">
        <f>390400+636000</f>
        <v>1026400</v>
      </c>
    </row>
    <row r="36" spans="1:3" x14ac:dyDescent="0.3">
      <c r="A36" s="9" t="s">
        <v>54</v>
      </c>
      <c r="B36" s="11"/>
      <c r="C36" s="94">
        <v>102957</v>
      </c>
    </row>
    <row r="37" spans="1:3" x14ac:dyDescent="0.3">
      <c r="A37" s="9" t="s">
        <v>94</v>
      </c>
      <c r="B37" s="11"/>
      <c r="C37" s="94">
        <v>98950</v>
      </c>
    </row>
    <row r="38" spans="1:3" x14ac:dyDescent="0.3">
      <c r="A38" s="77" t="s">
        <v>95</v>
      </c>
      <c r="B38" s="11"/>
      <c r="C38" s="93">
        <v>46085</v>
      </c>
    </row>
    <row r="39" spans="1:3" ht="16.2" thickBot="1" x14ac:dyDescent="0.35">
      <c r="A39" s="51" t="s">
        <v>97</v>
      </c>
      <c r="B39" s="11"/>
      <c r="C39" s="96">
        <v>375990</v>
      </c>
    </row>
    <row r="40" spans="1:3" ht="16.5" customHeight="1" thickBot="1" x14ac:dyDescent="0.35">
      <c r="A40" s="51" t="s">
        <v>55</v>
      </c>
      <c r="B40" s="14">
        <v>6.5</v>
      </c>
      <c r="C40" s="96">
        <v>350724</v>
      </c>
    </row>
    <row r="41" spans="1:3" ht="16.2" thickBot="1" x14ac:dyDescent="0.35">
      <c r="A41" s="50" t="s">
        <v>98</v>
      </c>
      <c r="B41" s="6"/>
      <c r="C41" s="52">
        <v>51800</v>
      </c>
    </row>
    <row r="42" spans="1:3" ht="14.25" customHeight="1" thickBot="1" x14ac:dyDescent="0.35">
      <c r="A42" s="50" t="s">
        <v>91</v>
      </c>
      <c r="B42" s="14">
        <v>4</v>
      </c>
      <c r="C42" s="52">
        <v>40000</v>
      </c>
    </row>
    <row r="43" spans="1:3" ht="14.25" customHeight="1" x14ac:dyDescent="0.3">
      <c r="A43" s="50" t="s">
        <v>96</v>
      </c>
      <c r="B43" s="11"/>
      <c r="C43" s="52">
        <v>40000</v>
      </c>
    </row>
    <row r="44" spans="1:3" ht="14.25" customHeight="1" x14ac:dyDescent="0.3">
      <c r="A44" s="50" t="s">
        <v>92</v>
      </c>
      <c r="B44" s="11"/>
      <c r="C44" s="52">
        <v>129980</v>
      </c>
    </row>
    <row r="45" spans="1:3" ht="14.25" customHeight="1" x14ac:dyDescent="0.3">
      <c r="A45" s="50" t="s">
        <v>51</v>
      </c>
      <c r="B45" s="11"/>
      <c r="C45" s="52">
        <f>5500+4462</f>
        <v>9962</v>
      </c>
    </row>
    <row r="46" spans="1:3" x14ac:dyDescent="0.3">
      <c r="A46" s="50" t="s">
        <v>93</v>
      </c>
      <c r="B46" s="11"/>
      <c r="C46" s="52">
        <v>48000</v>
      </c>
    </row>
    <row r="47" spans="1:3" x14ac:dyDescent="0.3">
      <c r="A47" s="50" t="s">
        <v>89</v>
      </c>
      <c r="B47" s="11"/>
      <c r="C47" s="52">
        <v>455360</v>
      </c>
    </row>
    <row r="48" spans="1:3" x14ac:dyDescent="0.3">
      <c r="A48" s="50" t="s">
        <v>11</v>
      </c>
      <c r="B48" s="11"/>
      <c r="C48" s="52">
        <v>224542</v>
      </c>
    </row>
    <row r="49" spans="1:3" x14ac:dyDescent="0.3">
      <c r="A49" s="50" t="s">
        <v>12</v>
      </c>
      <c r="B49" s="11">
        <v>1600</v>
      </c>
      <c r="C49" s="52">
        <v>14000</v>
      </c>
    </row>
    <row r="50" spans="1:3" x14ac:dyDescent="0.3">
      <c r="A50" s="50" t="s">
        <v>13</v>
      </c>
      <c r="B50" s="11"/>
      <c r="C50" s="52">
        <v>660</v>
      </c>
    </row>
    <row r="51" spans="1:3" ht="16.2" thickBot="1" x14ac:dyDescent="0.35">
      <c r="A51" s="10"/>
      <c r="B51" s="11"/>
      <c r="C51" s="78"/>
    </row>
    <row r="52" spans="1:3" ht="15.75" customHeight="1" thickBot="1" x14ac:dyDescent="0.35">
      <c r="A52" s="20" t="s">
        <v>61</v>
      </c>
      <c r="B52" s="11"/>
      <c r="C52" s="64">
        <v>868351</v>
      </c>
    </row>
    <row r="53" spans="1:3" ht="5.25" customHeight="1" thickBot="1" x14ac:dyDescent="0.35">
      <c r="A53" s="18"/>
      <c r="B53" s="57"/>
      <c r="C53" s="65"/>
    </row>
    <row r="54" spans="1:3" ht="16.2" thickBot="1" x14ac:dyDescent="0.35">
      <c r="A54" s="55" t="s">
        <v>73</v>
      </c>
      <c r="B54" s="11"/>
      <c r="C54" s="66">
        <f>C55</f>
        <v>873000</v>
      </c>
    </row>
    <row r="55" spans="1:3" x14ac:dyDescent="0.3">
      <c r="A55" s="71" t="s">
        <v>99</v>
      </c>
      <c r="B55" s="11"/>
      <c r="C55" s="97">
        <v>873000</v>
      </c>
    </row>
    <row r="56" spans="1:3" ht="40.5" customHeight="1" thickBot="1" x14ac:dyDescent="0.35">
      <c r="A56" s="53"/>
      <c r="B56" s="11"/>
      <c r="C56" s="65"/>
    </row>
    <row r="57" spans="1:3" ht="16.2" thickBot="1" x14ac:dyDescent="0.35">
      <c r="A57" s="20" t="s">
        <v>62</v>
      </c>
      <c r="B57" s="63">
        <v>2</v>
      </c>
      <c r="C57" s="64">
        <v>674345</v>
      </c>
    </row>
    <row r="58" spans="1:3" ht="8.25" customHeight="1" thickBot="1" x14ac:dyDescent="0.35">
      <c r="A58" s="10"/>
      <c r="B58" s="11"/>
      <c r="C58" s="65"/>
    </row>
    <row r="59" spans="1:3" ht="16.2" thickBot="1" x14ac:dyDescent="0.35">
      <c r="A59" s="13" t="s">
        <v>68</v>
      </c>
      <c r="B59" s="56"/>
      <c r="C59" s="67">
        <f>SUM(C60:C67)</f>
        <v>682500</v>
      </c>
    </row>
    <row r="60" spans="1:3" x14ac:dyDescent="0.3">
      <c r="A60" s="15" t="s">
        <v>14</v>
      </c>
      <c r="B60" s="11"/>
      <c r="C60" s="98">
        <v>361453</v>
      </c>
    </row>
    <row r="61" spans="1:3" x14ac:dyDescent="0.3">
      <c r="A61" s="17" t="s">
        <v>15</v>
      </c>
      <c r="B61" s="11"/>
      <c r="C61" s="99">
        <v>109159</v>
      </c>
    </row>
    <row r="62" spans="1:3" x14ac:dyDescent="0.3">
      <c r="A62" s="17" t="s">
        <v>101</v>
      </c>
      <c r="B62" s="11"/>
      <c r="C62" s="99">
        <v>35829</v>
      </c>
    </row>
    <row r="63" spans="1:3" ht="31.2" x14ac:dyDescent="0.3">
      <c r="A63" s="19" t="s">
        <v>100</v>
      </c>
      <c r="B63" s="11"/>
      <c r="C63" s="99">
        <v>110698</v>
      </c>
    </row>
    <row r="64" spans="1:3" x14ac:dyDescent="0.3">
      <c r="A64" s="19" t="s">
        <v>47</v>
      </c>
      <c r="B64" s="11"/>
      <c r="C64" s="99">
        <v>3500</v>
      </c>
    </row>
    <row r="65" spans="1:3" x14ac:dyDescent="0.3">
      <c r="A65" s="10" t="s">
        <v>45</v>
      </c>
      <c r="B65" s="11"/>
      <c r="C65" s="65">
        <v>18000</v>
      </c>
    </row>
    <row r="66" spans="1:3" x14ac:dyDescent="0.3">
      <c r="A66" s="10" t="s">
        <v>104</v>
      </c>
      <c r="B66" s="11"/>
      <c r="C66" s="65">
        <v>9615</v>
      </c>
    </row>
    <row r="67" spans="1:3" ht="16.2" thickBot="1" x14ac:dyDescent="0.35">
      <c r="A67" s="18" t="s">
        <v>56</v>
      </c>
      <c r="B67" s="57"/>
      <c r="C67" s="100">
        <v>34246</v>
      </c>
    </row>
    <row r="68" spans="1:3" ht="16.2" thickBot="1" x14ac:dyDescent="0.35">
      <c r="A68" s="10"/>
      <c r="C68" s="65"/>
    </row>
    <row r="69" spans="1:3" ht="16.2" thickBot="1" x14ac:dyDescent="0.35">
      <c r="A69" s="20" t="s">
        <v>63</v>
      </c>
      <c r="B69" s="61"/>
      <c r="C69" s="64">
        <f>C70+C71</f>
        <v>837000</v>
      </c>
    </row>
    <row r="70" spans="1:3" x14ac:dyDescent="0.3">
      <c r="A70" s="17" t="s">
        <v>64</v>
      </c>
      <c r="B70" s="11"/>
      <c r="C70" s="52">
        <v>576000</v>
      </c>
    </row>
    <row r="71" spans="1:3" x14ac:dyDescent="0.3">
      <c r="A71" s="17" t="s">
        <v>65</v>
      </c>
      <c r="B71" s="11"/>
      <c r="C71" s="52">
        <v>261000</v>
      </c>
    </row>
    <row r="72" spans="1:3" x14ac:dyDescent="0.3">
      <c r="A72" s="17"/>
      <c r="B72" s="11"/>
      <c r="C72" s="52"/>
    </row>
    <row r="73" spans="1:3" ht="16.2" thickBot="1" x14ac:dyDescent="0.35">
      <c r="A73" s="10"/>
      <c r="B73" s="11"/>
      <c r="C73" s="65"/>
    </row>
    <row r="74" spans="1:3" ht="16.2" thickBot="1" x14ac:dyDescent="0.35">
      <c r="A74" s="20" t="s">
        <v>66</v>
      </c>
      <c r="B74" s="56"/>
      <c r="C74" s="67">
        <f>SUM(C75:C84)</f>
        <v>471140</v>
      </c>
    </row>
    <row r="75" spans="1:3" x14ac:dyDescent="0.3">
      <c r="A75" s="17" t="s">
        <v>19</v>
      </c>
      <c r="B75" s="11"/>
      <c r="C75" s="52">
        <v>60000</v>
      </c>
    </row>
    <row r="76" spans="1:3" x14ac:dyDescent="0.3">
      <c r="A76" s="17" t="s">
        <v>43</v>
      </c>
      <c r="B76" s="11"/>
      <c r="C76" s="52">
        <v>18000</v>
      </c>
    </row>
    <row r="77" spans="1:3" x14ac:dyDescent="0.3">
      <c r="A77" s="17" t="s">
        <v>40</v>
      </c>
      <c r="B77" s="11"/>
      <c r="C77" s="52">
        <v>6000</v>
      </c>
    </row>
    <row r="78" spans="1:3" x14ac:dyDescent="0.3">
      <c r="A78" s="17" t="s">
        <v>16</v>
      </c>
      <c r="B78" s="11"/>
      <c r="C78" s="52">
        <v>54000</v>
      </c>
    </row>
    <row r="79" spans="1:3" x14ac:dyDescent="0.3">
      <c r="A79" s="17" t="s">
        <v>17</v>
      </c>
      <c r="B79" s="11"/>
      <c r="C79" s="52">
        <v>36000</v>
      </c>
    </row>
    <row r="80" spans="1:3" x14ac:dyDescent="0.3">
      <c r="A80" s="17" t="s">
        <v>48</v>
      </c>
      <c r="B80" s="11"/>
      <c r="C80" s="52">
        <v>72000</v>
      </c>
    </row>
    <row r="81" spans="1:3" x14ac:dyDescent="0.3">
      <c r="A81" s="17" t="s">
        <v>105</v>
      </c>
      <c r="B81" s="11"/>
      <c r="C81" s="52">
        <v>60000</v>
      </c>
    </row>
    <row r="82" spans="1:3" x14ac:dyDescent="0.3">
      <c r="A82" s="17" t="s">
        <v>18</v>
      </c>
      <c r="B82" s="11"/>
      <c r="C82" s="52">
        <v>60000</v>
      </c>
    </row>
    <row r="83" spans="1:3" x14ac:dyDescent="0.3">
      <c r="A83" s="17" t="s">
        <v>106</v>
      </c>
      <c r="B83" s="11"/>
      <c r="C83" s="52">
        <v>76640</v>
      </c>
    </row>
    <row r="84" spans="1:3" ht="16.2" thickBot="1" x14ac:dyDescent="0.35">
      <c r="A84" s="16" t="s">
        <v>107</v>
      </c>
      <c r="B84" s="57"/>
      <c r="C84" s="101">
        <v>28500</v>
      </c>
    </row>
    <row r="85" spans="1:3" x14ac:dyDescent="0.3">
      <c r="A85" s="10"/>
      <c r="B85" s="11"/>
      <c r="C85" s="102"/>
    </row>
    <row r="86" spans="1:3" x14ac:dyDescent="0.3">
      <c r="A86" s="10" t="s">
        <v>108</v>
      </c>
      <c r="C86" s="103">
        <f>C69-C74</f>
        <v>365860</v>
      </c>
    </row>
    <row r="87" spans="1:3" ht="16.2" thickBot="1" x14ac:dyDescent="0.35">
      <c r="A87" s="10"/>
      <c r="C87" s="65"/>
    </row>
    <row r="88" spans="1:3" ht="16.2" thickBot="1" x14ac:dyDescent="0.35">
      <c r="A88" s="20" t="s">
        <v>67</v>
      </c>
      <c r="B88" s="56"/>
      <c r="C88" s="67">
        <v>256017</v>
      </c>
    </row>
    <row r="89" spans="1:3" x14ac:dyDescent="0.3">
      <c r="A89" s="17" t="s">
        <v>110</v>
      </c>
      <c r="B89" s="11"/>
      <c r="C89" s="52">
        <v>185158</v>
      </c>
    </row>
    <row r="91" spans="1:3" x14ac:dyDescent="0.3">
      <c r="A91" s="2" t="s">
        <v>84</v>
      </c>
      <c r="C91" s="1" t="s">
        <v>85</v>
      </c>
    </row>
  </sheetData>
  <mergeCells count="3">
    <mergeCell ref="A1:C1"/>
    <mergeCell ref="A2:C2"/>
    <mergeCell ref="A3:C3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A12" sqref="A12:XFD12"/>
    </sheetView>
  </sheetViews>
  <sheetFormatPr defaultRowHeight="15.6" x14ac:dyDescent="0.3"/>
  <cols>
    <col min="1" max="1" width="2.6640625" customWidth="1"/>
    <col min="2" max="2" width="49.44140625" style="21" customWidth="1"/>
    <col min="3" max="3" width="4.5546875" style="22" hidden="1" customWidth="1"/>
    <col min="4" max="4" width="13.6640625" customWidth="1"/>
    <col min="5" max="5" width="16.88671875" customWidth="1"/>
    <col min="6" max="6" width="0.33203125" hidden="1" customWidth="1"/>
    <col min="7" max="7" width="0.109375" hidden="1" customWidth="1"/>
    <col min="258" max="258" width="2.6640625" customWidth="1"/>
    <col min="259" max="259" width="51.44140625" customWidth="1"/>
    <col min="260" max="260" width="15.33203125" customWidth="1"/>
    <col min="261" max="261" width="19.44140625" customWidth="1"/>
    <col min="514" max="514" width="2.6640625" customWidth="1"/>
    <col min="515" max="515" width="51.44140625" customWidth="1"/>
    <col min="516" max="516" width="15.33203125" customWidth="1"/>
    <col min="517" max="517" width="19.44140625" customWidth="1"/>
    <col min="770" max="770" width="2.6640625" customWidth="1"/>
    <col min="771" max="771" width="51.44140625" customWidth="1"/>
    <col min="772" max="772" width="15.33203125" customWidth="1"/>
    <col min="773" max="773" width="19.44140625" customWidth="1"/>
    <col min="1026" max="1026" width="2.6640625" customWidth="1"/>
    <col min="1027" max="1027" width="51.44140625" customWidth="1"/>
    <col min="1028" max="1028" width="15.33203125" customWidth="1"/>
    <col min="1029" max="1029" width="19.44140625" customWidth="1"/>
    <col min="1282" max="1282" width="2.6640625" customWidth="1"/>
    <col min="1283" max="1283" width="51.44140625" customWidth="1"/>
    <col min="1284" max="1284" width="15.33203125" customWidth="1"/>
    <col min="1285" max="1285" width="19.44140625" customWidth="1"/>
    <col min="1538" max="1538" width="2.6640625" customWidth="1"/>
    <col min="1539" max="1539" width="51.44140625" customWidth="1"/>
    <col min="1540" max="1540" width="15.33203125" customWidth="1"/>
    <col min="1541" max="1541" width="19.44140625" customWidth="1"/>
    <col min="1794" max="1794" width="2.6640625" customWidth="1"/>
    <col min="1795" max="1795" width="51.44140625" customWidth="1"/>
    <col min="1796" max="1796" width="15.33203125" customWidth="1"/>
    <col min="1797" max="1797" width="19.44140625" customWidth="1"/>
    <col min="2050" max="2050" width="2.6640625" customWidth="1"/>
    <col min="2051" max="2051" width="51.44140625" customWidth="1"/>
    <col min="2052" max="2052" width="15.33203125" customWidth="1"/>
    <col min="2053" max="2053" width="19.44140625" customWidth="1"/>
    <col min="2306" max="2306" width="2.6640625" customWidth="1"/>
    <col min="2307" max="2307" width="51.44140625" customWidth="1"/>
    <col min="2308" max="2308" width="15.33203125" customWidth="1"/>
    <col min="2309" max="2309" width="19.44140625" customWidth="1"/>
    <col min="2562" max="2562" width="2.6640625" customWidth="1"/>
    <col min="2563" max="2563" width="51.44140625" customWidth="1"/>
    <col min="2564" max="2564" width="15.33203125" customWidth="1"/>
    <col min="2565" max="2565" width="19.44140625" customWidth="1"/>
    <col min="2818" max="2818" width="2.6640625" customWidth="1"/>
    <col min="2819" max="2819" width="51.44140625" customWidth="1"/>
    <col min="2820" max="2820" width="15.33203125" customWidth="1"/>
    <col min="2821" max="2821" width="19.44140625" customWidth="1"/>
    <col min="3074" max="3074" width="2.6640625" customWidth="1"/>
    <col min="3075" max="3075" width="51.44140625" customWidth="1"/>
    <col min="3076" max="3076" width="15.33203125" customWidth="1"/>
    <col min="3077" max="3077" width="19.44140625" customWidth="1"/>
    <col min="3330" max="3330" width="2.6640625" customWidth="1"/>
    <col min="3331" max="3331" width="51.44140625" customWidth="1"/>
    <col min="3332" max="3332" width="15.33203125" customWidth="1"/>
    <col min="3333" max="3333" width="19.44140625" customWidth="1"/>
    <col min="3586" max="3586" width="2.6640625" customWidth="1"/>
    <col min="3587" max="3587" width="51.44140625" customWidth="1"/>
    <col min="3588" max="3588" width="15.33203125" customWidth="1"/>
    <col min="3589" max="3589" width="19.44140625" customWidth="1"/>
    <col min="3842" max="3842" width="2.6640625" customWidth="1"/>
    <col min="3843" max="3843" width="51.44140625" customWidth="1"/>
    <col min="3844" max="3844" width="15.33203125" customWidth="1"/>
    <col min="3845" max="3845" width="19.44140625" customWidth="1"/>
    <col min="4098" max="4098" width="2.6640625" customWidth="1"/>
    <col min="4099" max="4099" width="51.44140625" customWidth="1"/>
    <col min="4100" max="4100" width="15.33203125" customWidth="1"/>
    <col min="4101" max="4101" width="19.44140625" customWidth="1"/>
    <col min="4354" max="4354" width="2.6640625" customWidth="1"/>
    <col min="4355" max="4355" width="51.44140625" customWidth="1"/>
    <col min="4356" max="4356" width="15.33203125" customWidth="1"/>
    <col min="4357" max="4357" width="19.44140625" customWidth="1"/>
    <col min="4610" max="4610" width="2.6640625" customWidth="1"/>
    <col min="4611" max="4611" width="51.44140625" customWidth="1"/>
    <col min="4612" max="4612" width="15.33203125" customWidth="1"/>
    <col min="4613" max="4613" width="19.44140625" customWidth="1"/>
    <col min="4866" max="4866" width="2.6640625" customWidth="1"/>
    <col min="4867" max="4867" width="51.44140625" customWidth="1"/>
    <col min="4868" max="4868" width="15.33203125" customWidth="1"/>
    <col min="4869" max="4869" width="19.44140625" customWidth="1"/>
    <col min="5122" max="5122" width="2.6640625" customWidth="1"/>
    <col min="5123" max="5123" width="51.44140625" customWidth="1"/>
    <col min="5124" max="5124" width="15.33203125" customWidth="1"/>
    <col min="5125" max="5125" width="19.44140625" customWidth="1"/>
    <col min="5378" max="5378" width="2.6640625" customWidth="1"/>
    <col min="5379" max="5379" width="51.44140625" customWidth="1"/>
    <col min="5380" max="5380" width="15.33203125" customWidth="1"/>
    <col min="5381" max="5381" width="19.44140625" customWidth="1"/>
    <col min="5634" max="5634" width="2.6640625" customWidth="1"/>
    <col min="5635" max="5635" width="51.44140625" customWidth="1"/>
    <col min="5636" max="5636" width="15.33203125" customWidth="1"/>
    <col min="5637" max="5637" width="19.44140625" customWidth="1"/>
    <col min="5890" max="5890" width="2.6640625" customWidth="1"/>
    <col min="5891" max="5891" width="51.44140625" customWidth="1"/>
    <col min="5892" max="5892" width="15.33203125" customWidth="1"/>
    <col min="5893" max="5893" width="19.44140625" customWidth="1"/>
    <col min="6146" max="6146" width="2.6640625" customWidth="1"/>
    <col min="6147" max="6147" width="51.44140625" customWidth="1"/>
    <col min="6148" max="6148" width="15.33203125" customWidth="1"/>
    <col min="6149" max="6149" width="19.44140625" customWidth="1"/>
    <col min="6402" max="6402" width="2.6640625" customWidth="1"/>
    <col min="6403" max="6403" width="51.44140625" customWidth="1"/>
    <col min="6404" max="6404" width="15.33203125" customWidth="1"/>
    <col min="6405" max="6405" width="19.44140625" customWidth="1"/>
    <col min="6658" max="6658" width="2.6640625" customWidth="1"/>
    <col min="6659" max="6659" width="51.44140625" customWidth="1"/>
    <col min="6660" max="6660" width="15.33203125" customWidth="1"/>
    <col min="6661" max="6661" width="19.44140625" customWidth="1"/>
    <col min="6914" max="6914" width="2.6640625" customWidth="1"/>
    <col min="6915" max="6915" width="51.44140625" customWidth="1"/>
    <col min="6916" max="6916" width="15.33203125" customWidth="1"/>
    <col min="6917" max="6917" width="19.44140625" customWidth="1"/>
    <col min="7170" max="7170" width="2.6640625" customWidth="1"/>
    <col min="7171" max="7171" width="51.44140625" customWidth="1"/>
    <col min="7172" max="7172" width="15.33203125" customWidth="1"/>
    <col min="7173" max="7173" width="19.44140625" customWidth="1"/>
    <col min="7426" max="7426" width="2.6640625" customWidth="1"/>
    <col min="7427" max="7427" width="51.44140625" customWidth="1"/>
    <col min="7428" max="7428" width="15.33203125" customWidth="1"/>
    <col min="7429" max="7429" width="19.44140625" customWidth="1"/>
    <col min="7682" max="7682" width="2.6640625" customWidth="1"/>
    <col min="7683" max="7683" width="51.44140625" customWidth="1"/>
    <col min="7684" max="7684" width="15.33203125" customWidth="1"/>
    <col min="7685" max="7685" width="19.44140625" customWidth="1"/>
    <col min="7938" max="7938" width="2.6640625" customWidth="1"/>
    <col min="7939" max="7939" width="51.44140625" customWidth="1"/>
    <col min="7940" max="7940" width="15.33203125" customWidth="1"/>
    <col min="7941" max="7941" width="19.44140625" customWidth="1"/>
    <col min="8194" max="8194" width="2.6640625" customWidth="1"/>
    <col min="8195" max="8195" width="51.44140625" customWidth="1"/>
    <col min="8196" max="8196" width="15.33203125" customWidth="1"/>
    <col min="8197" max="8197" width="19.44140625" customWidth="1"/>
    <col min="8450" max="8450" width="2.6640625" customWidth="1"/>
    <col min="8451" max="8451" width="51.44140625" customWidth="1"/>
    <col min="8452" max="8452" width="15.33203125" customWidth="1"/>
    <col min="8453" max="8453" width="19.44140625" customWidth="1"/>
    <col min="8706" max="8706" width="2.6640625" customWidth="1"/>
    <col min="8707" max="8707" width="51.44140625" customWidth="1"/>
    <col min="8708" max="8708" width="15.33203125" customWidth="1"/>
    <col min="8709" max="8709" width="19.44140625" customWidth="1"/>
    <col min="8962" max="8962" width="2.6640625" customWidth="1"/>
    <col min="8963" max="8963" width="51.44140625" customWidth="1"/>
    <col min="8964" max="8964" width="15.33203125" customWidth="1"/>
    <col min="8965" max="8965" width="19.44140625" customWidth="1"/>
    <col min="9218" max="9218" width="2.6640625" customWidth="1"/>
    <col min="9219" max="9219" width="51.44140625" customWidth="1"/>
    <col min="9220" max="9220" width="15.33203125" customWidth="1"/>
    <col min="9221" max="9221" width="19.44140625" customWidth="1"/>
    <col min="9474" max="9474" width="2.6640625" customWidth="1"/>
    <col min="9475" max="9475" width="51.44140625" customWidth="1"/>
    <col min="9476" max="9476" width="15.33203125" customWidth="1"/>
    <col min="9477" max="9477" width="19.44140625" customWidth="1"/>
    <col min="9730" max="9730" width="2.6640625" customWidth="1"/>
    <col min="9731" max="9731" width="51.44140625" customWidth="1"/>
    <col min="9732" max="9732" width="15.33203125" customWidth="1"/>
    <col min="9733" max="9733" width="19.44140625" customWidth="1"/>
    <col min="9986" max="9986" width="2.6640625" customWidth="1"/>
    <col min="9987" max="9987" width="51.44140625" customWidth="1"/>
    <col min="9988" max="9988" width="15.33203125" customWidth="1"/>
    <col min="9989" max="9989" width="19.44140625" customWidth="1"/>
    <col min="10242" max="10242" width="2.6640625" customWidth="1"/>
    <col min="10243" max="10243" width="51.44140625" customWidth="1"/>
    <col min="10244" max="10244" width="15.33203125" customWidth="1"/>
    <col min="10245" max="10245" width="19.44140625" customWidth="1"/>
    <col min="10498" max="10498" width="2.6640625" customWidth="1"/>
    <col min="10499" max="10499" width="51.44140625" customWidth="1"/>
    <col min="10500" max="10500" width="15.33203125" customWidth="1"/>
    <col min="10501" max="10501" width="19.44140625" customWidth="1"/>
    <col min="10754" max="10754" width="2.6640625" customWidth="1"/>
    <col min="10755" max="10755" width="51.44140625" customWidth="1"/>
    <col min="10756" max="10756" width="15.33203125" customWidth="1"/>
    <col min="10757" max="10757" width="19.44140625" customWidth="1"/>
    <col min="11010" max="11010" width="2.6640625" customWidth="1"/>
    <col min="11011" max="11011" width="51.44140625" customWidth="1"/>
    <col min="11012" max="11012" width="15.33203125" customWidth="1"/>
    <col min="11013" max="11013" width="19.44140625" customWidth="1"/>
    <col min="11266" max="11266" width="2.6640625" customWidth="1"/>
    <col min="11267" max="11267" width="51.44140625" customWidth="1"/>
    <col min="11268" max="11268" width="15.33203125" customWidth="1"/>
    <col min="11269" max="11269" width="19.44140625" customWidth="1"/>
    <col min="11522" max="11522" width="2.6640625" customWidth="1"/>
    <col min="11523" max="11523" width="51.44140625" customWidth="1"/>
    <col min="11524" max="11524" width="15.33203125" customWidth="1"/>
    <col min="11525" max="11525" width="19.44140625" customWidth="1"/>
    <col min="11778" max="11778" width="2.6640625" customWidth="1"/>
    <col min="11779" max="11779" width="51.44140625" customWidth="1"/>
    <col min="11780" max="11780" width="15.33203125" customWidth="1"/>
    <col min="11781" max="11781" width="19.44140625" customWidth="1"/>
    <col min="12034" max="12034" width="2.6640625" customWidth="1"/>
    <col min="12035" max="12035" width="51.44140625" customWidth="1"/>
    <col min="12036" max="12036" width="15.33203125" customWidth="1"/>
    <col min="12037" max="12037" width="19.44140625" customWidth="1"/>
    <col min="12290" max="12290" width="2.6640625" customWidth="1"/>
    <col min="12291" max="12291" width="51.44140625" customWidth="1"/>
    <col min="12292" max="12292" width="15.33203125" customWidth="1"/>
    <col min="12293" max="12293" width="19.44140625" customWidth="1"/>
    <col min="12546" max="12546" width="2.6640625" customWidth="1"/>
    <col min="12547" max="12547" width="51.44140625" customWidth="1"/>
    <col min="12548" max="12548" width="15.33203125" customWidth="1"/>
    <col min="12549" max="12549" width="19.44140625" customWidth="1"/>
    <col min="12802" max="12802" width="2.6640625" customWidth="1"/>
    <col min="12803" max="12803" width="51.44140625" customWidth="1"/>
    <col min="12804" max="12804" width="15.33203125" customWidth="1"/>
    <col min="12805" max="12805" width="19.44140625" customWidth="1"/>
    <col min="13058" max="13058" width="2.6640625" customWidth="1"/>
    <col min="13059" max="13059" width="51.44140625" customWidth="1"/>
    <col min="13060" max="13060" width="15.33203125" customWidth="1"/>
    <col min="13061" max="13061" width="19.44140625" customWidth="1"/>
    <col min="13314" max="13314" width="2.6640625" customWidth="1"/>
    <col min="13315" max="13315" width="51.44140625" customWidth="1"/>
    <col min="13316" max="13316" width="15.33203125" customWidth="1"/>
    <col min="13317" max="13317" width="19.44140625" customWidth="1"/>
    <col min="13570" max="13570" width="2.6640625" customWidth="1"/>
    <col min="13571" max="13571" width="51.44140625" customWidth="1"/>
    <col min="13572" max="13572" width="15.33203125" customWidth="1"/>
    <col min="13573" max="13573" width="19.44140625" customWidth="1"/>
    <col min="13826" max="13826" width="2.6640625" customWidth="1"/>
    <col min="13827" max="13827" width="51.44140625" customWidth="1"/>
    <col min="13828" max="13828" width="15.33203125" customWidth="1"/>
    <col min="13829" max="13829" width="19.44140625" customWidth="1"/>
    <col min="14082" max="14082" width="2.6640625" customWidth="1"/>
    <col min="14083" max="14083" width="51.44140625" customWidth="1"/>
    <col min="14084" max="14084" width="15.33203125" customWidth="1"/>
    <col min="14085" max="14085" width="19.44140625" customWidth="1"/>
    <col min="14338" max="14338" width="2.6640625" customWidth="1"/>
    <col min="14339" max="14339" width="51.44140625" customWidth="1"/>
    <col min="14340" max="14340" width="15.33203125" customWidth="1"/>
    <col min="14341" max="14341" width="19.44140625" customWidth="1"/>
    <col min="14594" max="14594" width="2.6640625" customWidth="1"/>
    <col min="14595" max="14595" width="51.44140625" customWidth="1"/>
    <col min="14596" max="14596" width="15.33203125" customWidth="1"/>
    <col min="14597" max="14597" width="19.44140625" customWidth="1"/>
    <col min="14850" max="14850" width="2.6640625" customWidth="1"/>
    <col min="14851" max="14851" width="51.44140625" customWidth="1"/>
    <col min="14852" max="14852" width="15.33203125" customWidth="1"/>
    <col min="14853" max="14853" width="19.44140625" customWidth="1"/>
    <col min="15106" max="15106" width="2.6640625" customWidth="1"/>
    <col min="15107" max="15107" width="51.44140625" customWidth="1"/>
    <col min="15108" max="15108" width="15.33203125" customWidth="1"/>
    <col min="15109" max="15109" width="19.44140625" customWidth="1"/>
    <col min="15362" max="15362" width="2.6640625" customWidth="1"/>
    <col min="15363" max="15363" width="51.44140625" customWidth="1"/>
    <col min="15364" max="15364" width="15.33203125" customWidth="1"/>
    <col min="15365" max="15365" width="19.44140625" customWidth="1"/>
    <col min="15618" max="15618" width="2.6640625" customWidth="1"/>
    <col min="15619" max="15619" width="51.44140625" customWidth="1"/>
    <col min="15620" max="15620" width="15.33203125" customWidth="1"/>
    <col min="15621" max="15621" width="19.44140625" customWidth="1"/>
    <col min="15874" max="15874" width="2.6640625" customWidth="1"/>
    <col min="15875" max="15875" width="51.44140625" customWidth="1"/>
    <col min="15876" max="15876" width="15.33203125" customWidth="1"/>
    <col min="15877" max="15877" width="19.44140625" customWidth="1"/>
    <col min="16130" max="16130" width="2.6640625" customWidth="1"/>
    <col min="16131" max="16131" width="51.44140625" customWidth="1"/>
    <col min="16132" max="16132" width="15.33203125" customWidth="1"/>
    <col min="16133" max="16133" width="19.44140625" customWidth="1"/>
  </cols>
  <sheetData>
    <row r="1" spans="1:10" s="21" customFormat="1" ht="31.5" customHeight="1" x14ac:dyDescent="0.35">
      <c r="B1" s="85" t="s">
        <v>0</v>
      </c>
      <c r="C1" s="86"/>
      <c r="G1" s="22"/>
      <c r="H1" s="22"/>
    </row>
    <row r="2" spans="1:10" s="21" customFormat="1" ht="44.25" customHeight="1" x14ac:dyDescent="0.35">
      <c r="A2" s="87" t="s">
        <v>74</v>
      </c>
      <c r="B2" s="88"/>
      <c r="C2" s="88"/>
      <c r="D2" s="88"/>
      <c r="E2" s="89"/>
      <c r="F2" s="23"/>
      <c r="G2" s="22"/>
      <c r="H2" s="22"/>
    </row>
    <row r="3" spans="1:10" s="21" customFormat="1" ht="6.75" customHeight="1" thickBot="1" x14ac:dyDescent="0.35">
      <c r="B3" s="24"/>
      <c r="C3" s="22"/>
      <c r="G3" s="22"/>
      <c r="H3" s="22"/>
    </row>
    <row r="4" spans="1:10" s="21" customFormat="1" ht="16.2" hidden="1" thickBot="1" x14ac:dyDescent="0.35">
      <c r="C4" s="22"/>
      <c r="G4" s="22"/>
      <c r="H4" s="22"/>
    </row>
    <row r="5" spans="1:10" s="21" customFormat="1" ht="106.5" customHeight="1" thickBot="1" x14ac:dyDescent="0.35">
      <c r="B5" s="25" t="s">
        <v>2</v>
      </c>
      <c r="C5" s="26" t="s">
        <v>20</v>
      </c>
      <c r="D5" s="26" t="s">
        <v>76</v>
      </c>
      <c r="E5" s="26" t="s">
        <v>75</v>
      </c>
      <c r="F5" s="26" t="s">
        <v>39</v>
      </c>
      <c r="G5" s="27" t="s">
        <v>21</v>
      </c>
    </row>
    <row r="6" spans="1:10" s="21" customFormat="1" x14ac:dyDescent="0.3">
      <c r="B6" s="28" t="s">
        <v>22</v>
      </c>
      <c r="C6" s="29">
        <v>13.6</v>
      </c>
      <c r="D6" s="29">
        <v>13.96</v>
      </c>
      <c r="E6" s="29">
        <v>13.96</v>
      </c>
      <c r="F6" s="29">
        <v>13.96</v>
      </c>
      <c r="G6" s="30">
        <f>E6-D6</f>
        <v>0</v>
      </c>
    </row>
    <row r="7" spans="1:10" x14ac:dyDescent="0.3">
      <c r="B7" s="31" t="s">
        <v>23</v>
      </c>
      <c r="C7" s="32">
        <v>1.29</v>
      </c>
      <c r="D7" s="32">
        <v>4.07</v>
      </c>
      <c r="E7" s="32">
        <v>4.07</v>
      </c>
      <c r="F7" s="32">
        <v>4.07</v>
      </c>
      <c r="G7" s="30">
        <f t="shared" ref="G7:G22" si="0">E7-D7</f>
        <v>0</v>
      </c>
    </row>
    <row r="8" spans="1:10" ht="19.5" customHeight="1" x14ac:dyDescent="0.3">
      <c r="B8" s="31" t="s">
        <v>24</v>
      </c>
      <c r="C8" s="32">
        <v>0.75</v>
      </c>
      <c r="D8" s="32">
        <v>1</v>
      </c>
      <c r="E8" s="32">
        <v>1</v>
      </c>
      <c r="F8" s="32">
        <v>1</v>
      </c>
      <c r="G8" s="30">
        <f t="shared" si="0"/>
        <v>0</v>
      </c>
      <c r="J8" s="33"/>
    </row>
    <row r="9" spans="1:10" x14ac:dyDescent="0.3">
      <c r="B9" s="31" t="s">
        <v>25</v>
      </c>
      <c r="C9" s="32">
        <v>0.75</v>
      </c>
      <c r="D9" s="32">
        <v>0.75</v>
      </c>
      <c r="E9" s="32">
        <v>0.75</v>
      </c>
      <c r="F9" s="32">
        <v>0.75</v>
      </c>
      <c r="G9" s="30">
        <f t="shared" si="0"/>
        <v>0</v>
      </c>
    </row>
    <row r="10" spans="1:10" ht="17.25" customHeight="1" x14ac:dyDescent="0.3">
      <c r="B10" s="31" t="s">
        <v>26</v>
      </c>
      <c r="C10" s="32">
        <v>0.81</v>
      </c>
      <c r="D10" s="32">
        <v>1</v>
      </c>
      <c r="E10" s="32">
        <v>1</v>
      </c>
      <c r="F10" s="32">
        <v>1</v>
      </c>
      <c r="G10" s="30">
        <f t="shared" si="0"/>
        <v>0</v>
      </c>
    </row>
    <row r="11" spans="1:10" x14ac:dyDescent="0.3">
      <c r="B11" s="34" t="s">
        <v>27</v>
      </c>
      <c r="C11" s="32">
        <v>7</v>
      </c>
      <c r="D11" s="32">
        <v>9.66</v>
      </c>
      <c r="E11" s="32">
        <v>11.66</v>
      </c>
      <c r="F11" s="32">
        <v>11.66</v>
      </c>
      <c r="G11" s="30">
        <f t="shared" si="0"/>
        <v>2</v>
      </c>
    </row>
    <row r="12" spans="1:10" x14ac:dyDescent="0.3">
      <c r="B12" s="34" t="s">
        <v>77</v>
      </c>
      <c r="C12" s="32"/>
      <c r="D12" s="32"/>
      <c r="E12" s="32">
        <v>2</v>
      </c>
      <c r="F12" s="32"/>
      <c r="G12" s="30"/>
    </row>
    <row r="13" spans="1:10" x14ac:dyDescent="0.3">
      <c r="B13" s="34" t="s">
        <v>28</v>
      </c>
      <c r="C13" s="32">
        <v>5.84</v>
      </c>
      <c r="D13" s="32">
        <v>6.5</v>
      </c>
      <c r="E13" s="32">
        <v>6.5</v>
      </c>
      <c r="F13" s="32">
        <v>6.5</v>
      </c>
      <c r="G13" s="30">
        <f t="shared" si="0"/>
        <v>0</v>
      </c>
    </row>
    <row r="14" spans="1:10" x14ac:dyDescent="0.3">
      <c r="B14" s="34" t="s">
        <v>29</v>
      </c>
      <c r="C14" s="32">
        <v>3.28</v>
      </c>
      <c r="D14" s="32">
        <v>3.9</v>
      </c>
      <c r="E14" s="32">
        <v>3.9</v>
      </c>
      <c r="F14" s="32">
        <v>3.9</v>
      </c>
      <c r="G14" s="30">
        <f t="shared" si="0"/>
        <v>0</v>
      </c>
    </row>
    <row r="15" spans="1:10" x14ac:dyDescent="0.3">
      <c r="B15" s="34" t="s">
        <v>30</v>
      </c>
      <c r="C15" s="32">
        <v>1.85</v>
      </c>
      <c r="D15" s="32">
        <v>2.15</v>
      </c>
      <c r="E15" s="32">
        <v>2.15</v>
      </c>
      <c r="F15" s="32">
        <v>2.15</v>
      </c>
      <c r="G15" s="30">
        <f t="shared" si="0"/>
        <v>0</v>
      </c>
    </row>
    <row r="16" spans="1:10" x14ac:dyDescent="0.3">
      <c r="B16" s="34" t="s">
        <v>31</v>
      </c>
      <c r="C16" s="32">
        <v>3.6</v>
      </c>
      <c r="D16" s="32">
        <v>4</v>
      </c>
      <c r="E16" s="32">
        <v>6</v>
      </c>
      <c r="F16" s="32">
        <v>4</v>
      </c>
      <c r="G16" s="30">
        <f t="shared" si="0"/>
        <v>2</v>
      </c>
    </row>
    <row r="17" spans="2:7" x14ac:dyDescent="0.3">
      <c r="B17" s="34" t="s">
        <v>32</v>
      </c>
      <c r="C17" s="32">
        <v>2.54</v>
      </c>
      <c r="D17" s="32">
        <v>2</v>
      </c>
      <c r="E17" s="32">
        <v>2</v>
      </c>
      <c r="F17" s="32">
        <v>2</v>
      </c>
      <c r="G17" s="30">
        <f t="shared" si="0"/>
        <v>0</v>
      </c>
    </row>
    <row r="18" spans="2:7" x14ac:dyDescent="0.3">
      <c r="B18" s="31" t="s">
        <v>33</v>
      </c>
      <c r="C18" s="32">
        <v>80</v>
      </c>
      <c r="D18" s="32">
        <v>100</v>
      </c>
      <c r="E18" s="32">
        <v>100</v>
      </c>
      <c r="F18" s="32">
        <v>80</v>
      </c>
      <c r="G18" s="30">
        <f t="shared" si="0"/>
        <v>0</v>
      </c>
    </row>
    <row r="19" spans="2:7" x14ac:dyDescent="0.3">
      <c r="B19" s="35" t="s">
        <v>52</v>
      </c>
      <c r="C19" s="36"/>
      <c r="D19" s="36">
        <v>625.4</v>
      </c>
      <c r="E19" s="36">
        <v>625.4</v>
      </c>
      <c r="F19" s="36"/>
      <c r="G19" s="30">
        <f t="shared" si="0"/>
        <v>0</v>
      </c>
    </row>
    <row r="20" spans="2:7" ht="31.2" x14ac:dyDescent="0.3">
      <c r="B20" s="35" t="s">
        <v>80</v>
      </c>
      <c r="C20" s="36"/>
      <c r="D20" s="36">
        <v>32.53</v>
      </c>
      <c r="E20" s="36">
        <v>32.53</v>
      </c>
      <c r="F20" s="36"/>
      <c r="G20" s="30">
        <f t="shared" si="0"/>
        <v>0</v>
      </c>
    </row>
    <row r="21" spans="2:7" ht="31.2" x14ac:dyDescent="0.3">
      <c r="B21" s="35" t="s">
        <v>79</v>
      </c>
      <c r="C21" s="36"/>
      <c r="D21" s="36">
        <v>6558.78</v>
      </c>
      <c r="E21" s="36">
        <v>6558.78</v>
      </c>
      <c r="F21" s="36"/>
      <c r="G21" s="30">
        <f t="shared" si="0"/>
        <v>0</v>
      </c>
    </row>
    <row r="22" spans="2:7" ht="15.75" customHeight="1" x14ac:dyDescent="0.3">
      <c r="B22" s="35" t="s">
        <v>34</v>
      </c>
      <c r="C22" s="36"/>
      <c r="D22" s="36">
        <v>12</v>
      </c>
      <c r="E22" s="36">
        <v>12</v>
      </c>
      <c r="F22" s="36">
        <v>3.56</v>
      </c>
      <c r="G22" s="30">
        <f t="shared" si="0"/>
        <v>0</v>
      </c>
    </row>
    <row r="23" spans="2:7" ht="15.75" customHeight="1" thickBot="1" x14ac:dyDescent="0.35">
      <c r="B23" s="37" t="s">
        <v>35</v>
      </c>
      <c r="C23" s="38">
        <v>1500</v>
      </c>
      <c r="D23" s="38">
        <v>1600</v>
      </c>
      <c r="E23" s="38">
        <v>1600</v>
      </c>
      <c r="F23" s="36"/>
      <c r="G23" s="73"/>
    </row>
    <row r="24" spans="2:7" ht="30" customHeight="1" thickBot="1" x14ac:dyDescent="0.35">
      <c r="B24" s="74" t="s">
        <v>78</v>
      </c>
      <c r="C24" s="75"/>
      <c r="D24" s="76"/>
      <c r="E24" s="64">
        <v>8700</v>
      </c>
      <c r="F24" s="38">
        <v>1600</v>
      </c>
      <c r="G24" s="39">
        <f>E23-D23</f>
        <v>0</v>
      </c>
    </row>
    <row r="25" spans="2:7" ht="9" customHeight="1" x14ac:dyDescent="0.3"/>
    <row r="26" spans="2:7" ht="14.4" hidden="1" x14ac:dyDescent="0.3">
      <c r="B26"/>
      <c r="C26"/>
    </row>
    <row r="27" spans="2:7" ht="18" hidden="1" customHeight="1" x14ac:dyDescent="0.3">
      <c r="B27" s="42"/>
      <c r="C27" s="43"/>
      <c r="D27" s="44"/>
    </row>
    <row r="28" spans="2:7" ht="30.75" customHeight="1" x14ac:dyDescent="0.3">
      <c r="B28" s="40" t="s">
        <v>36</v>
      </c>
      <c r="C28" s="41"/>
      <c r="D28" s="41">
        <f>D22</f>
        <v>12</v>
      </c>
      <c r="E28" s="41">
        <f>E22</f>
        <v>12</v>
      </c>
      <c r="F28" s="41">
        <f>F22</f>
        <v>3.56</v>
      </c>
      <c r="G28" s="41">
        <f>G22</f>
        <v>0</v>
      </c>
    </row>
    <row r="30" spans="2:7" x14ac:dyDescent="0.3">
      <c r="B30" s="24"/>
    </row>
    <row r="34" spans="2:7" ht="36.75" customHeight="1" x14ac:dyDescent="0.3">
      <c r="D34" s="90"/>
      <c r="E34" s="90"/>
      <c r="F34" s="90"/>
      <c r="G34" s="90"/>
    </row>
    <row r="35" spans="2:7" ht="6.75" customHeight="1" x14ac:dyDescent="0.3"/>
    <row r="36" spans="2:7" ht="57" customHeight="1" x14ac:dyDescent="0.3">
      <c r="B36" s="91"/>
      <c r="C36" s="92"/>
      <c r="D36" s="92"/>
      <c r="E36" s="92"/>
      <c r="F36" s="92"/>
    </row>
    <row r="37" spans="2:7" x14ac:dyDescent="0.3">
      <c r="D37" s="46"/>
      <c r="E37" s="46"/>
    </row>
    <row r="38" spans="2:7" x14ac:dyDescent="0.3">
      <c r="D38" s="46"/>
      <c r="E38" s="46"/>
    </row>
    <row r="39" spans="2:7" x14ac:dyDescent="0.3">
      <c r="D39" s="46"/>
      <c r="E39" s="46"/>
    </row>
    <row r="40" spans="2:7" x14ac:dyDescent="0.3">
      <c r="D40" s="46"/>
      <c r="E40" s="46"/>
    </row>
    <row r="41" spans="2:7" x14ac:dyDescent="0.3">
      <c r="D41" s="46"/>
      <c r="E41" s="46"/>
    </row>
  </sheetData>
  <mergeCells count="4">
    <mergeCell ref="B1:C1"/>
    <mergeCell ref="A2:E2"/>
    <mergeCell ref="D34:G34"/>
    <mergeCell ref="B36:F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opLeftCell="A4" workbookViewId="0">
      <selection activeCell="N6" sqref="N6"/>
    </sheetView>
  </sheetViews>
  <sheetFormatPr defaultRowHeight="15.6" x14ac:dyDescent="0.3"/>
  <cols>
    <col min="1" max="1" width="2.33203125" customWidth="1"/>
    <col min="2" max="2" width="43.109375" style="21" customWidth="1"/>
    <col min="3" max="3" width="14.109375" style="22" hidden="1" customWidth="1"/>
    <col min="4" max="4" width="18.6640625" customWidth="1"/>
    <col min="5" max="5" width="19.5546875" customWidth="1"/>
    <col min="253" max="253" width="3.6640625" customWidth="1"/>
    <col min="254" max="254" width="40" customWidth="1"/>
    <col min="255" max="255" width="14.109375" customWidth="1"/>
    <col min="256" max="257" width="14.33203125" customWidth="1"/>
    <col min="509" max="509" width="3.6640625" customWidth="1"/>
    <col min="510" max="510" width="40" customWidth="1"/>
    <col min="511" max="511" width="14.109375" customWidth="1"/>
    <col min="512" max="513" width="14.33203125" customWidth="1"/>
    <col min="765" max="765" width="3.6640625" customWidth="1"/>
    <col min="766" max="766" width="40" customWidth="1"/>
    <col min="767" max="767" width="14.109375" customWidth="1"/>
    <col min="768" max="769" width="14.33203125" customWidth="1"/>
    <col min="1021" max="1021" width="3.6640625" customWidth="1"/>
    <col min="1022" max="1022" width="40" customWidth="1"/>
    <col min="1023" max="1023" width="14.109375" customWidth="1"/>
    <col min="1024" max="1025" width="14.33203125" customWidth="1"/>
    <col min="1277" max="1277" width="3.6640625" customWidth="1"/>
    <col min="1278" max="1278" width="40" customWidth="1"/>
    <col min="1279" max="1279" width="14.109375" customWidth="1"/>
    <col min="1280" max="1281" width="14.33203125" customWidth="1"/>
    <col min="1533" max="1533" width="3.6640625" customWidth="1"/>
    <col min="1534" max="1534" width="40" customWidth="1"/>
    <col min="1535" max="1535" width="14.109375" customWidth="1"/>
    <col min="1536" max="1537" width="14.33203125" customWidth="1"/>
    <col min="1789" max="1789" width="3.6640625" customWidth="1"/>
    <col min="1790" max="1790" width="40" customWidth="1"/>
    <col min="1791" max="1791" width="14.109375" customWidth="1"/>
    <col min="1792" max="1793" width="14.33203125" customWidth="1"/>
    <col min="2045" max="2045" width="3.6640625" customWidth="1"/>
    <col min="2046" max="2046" width="40" customWidth="1"/>
    <col min="2047" max="2047" width="14.109375" customWidth="1"/>
    <col min="2048" max="2049" width="14.33203125" customWidth="1"/>
    <col min="2301" max="2301" width="3.6640625" customWidth="1"/>
    <col min="2302" max="2302" width="40" customWidth="1"/>
    <col min="2303" max="2303" width="14.109375" customWidth="1"/>
    <col min="2304" max="2305" width="14.33203125" customWidth="1"/>
    <col min="2557" max="2557" width="3.6640625" customWidth="1"/>
    <col min="2558" max="2558" width="40" customWidth="1"/>
    <col min="2559" max="2559" width="14.109375" customWidth="1"/>
    <col min="2560" max="2561" width="14.33203125" customWidth="1"/>
    <col min="2813" max="2813" width="3.6640625" customWidth="1"/>
    <col min="2814" max="2814" width="40" customWidth="1"/>
    <col min="2815" max="2815" width="14.109375" customWidth="1"/>
    <col min="2816" max="2817" width="14.33203125" customWidth="1"/>
    <col min="3069" max="3069" width="3.6640625" customWidth="1"/>
    <col min="3070" max="3070" width="40" customWidth="1"/>
    <col min="3071" max="3071" width="14.109375" customWidth="1"/>
    <col min="3072" max="3073" width="14.33203125" customWidth="1"/>
    <col min="3325" max="3325" width="3.6640625" customWidth="1"/>
    <col min="3326" max="3326" width="40" customWidth="1"/>
    <col min="3327" max="3327" width="14.109375" customWidth="1"/>
    <col min="3328" max="3329" width="14.33203125" customWidth="1"/>
    <col min="3581" max="3581" width="3.6640625" customWidth="1"/>
    <col min="3582" max="3582" width="40" customWidth="1"/>
    <col min="3583" max="3583" width="14.109375" customWidth="1"/>
    <col min="3584" max="3585" width="14.33203125" customWidth="1"/>
    <col min="3837" max="3837" width="3.6640625" customWidth="1"/>
    <col min="3838" max="3838" width="40" customWidth="1"/>
    <col min="3839" max="3839" width="14.109375" customWidth="1"/>
    <col min="3840" max="3841" width="14.33203125" customWidth="1"/>
    <col min="4093" max="4093" width="3.6640625" customWidth="1"/>
    <col min="4094" max="4094" width="40" customWidth="1"/>
    <col min="4095" max="4095" width="14.109375" customWidth="1"/>
    <col min="4096" max="4097" width="14.33203125" customWidth="1"/>
    <col min="4349" max="4349" width="3.6640625" customWidth="1"/>
    <col min="4350" max="4350" width="40" customWidth="1"/>
    <col min="4351" max="4351" width="14.109375" customWidth="1"/>
    <col min="4352" max="4353" width="14.33203125" customWidth="1"/>
    <col min="4605" max="4605" width="3.6640625" customWidth="1"/>
    <col min="4606" max="4606" width="40" customWidth="1"/>
    <col min="4607" max="4607" width="14.109375" customWidth="1"/>
    <col min="4608" max="4609" width="14.33203125" customWidth="1"/>
    <col min="4861" max="4861" width="3.6640625" customWidth="1"/>
    <col min="4862" max="4862" width="40" customWidth="1"/>
    <col min="4863" max="4863" width="14.109375" customWidth="1"/>
    <col min="4864" max="4865" width="14.33203125" customWidth="1"/>
    <col min="5117" max="5117" width="3.6640625" customWidth="1"/>
    <col min="5118" max="5118" width="40" customWidth="1"/>
    <col min="5119" max="5119" width="14.109375" customWidth="1"/>
    <col min="5120" max="5121" width="14.33203125" customWidth="1"/>
    <col min="5373" max="5373" width="3.6640625" customWidth="1"/>
    <col min="5374" max="5374" width="40" customWidth="1"/>
    <col min="5375" max="5375" width="14.109375" customWidth="1"/>
    <col min="5376" max="5377" width="14.33203125" customWidth="1"/>
    <col min="5629" max="5629" width="3.6640625" customWidth="1"/>
    <col min="5630" max="5630" width="40" customWidth="1"/>
    <col min="5631" max="5631" width="14.109375" customWidth="1"/>
    <col min="5632" max="5633" width="14.33203125" customWidth="1"/>
    <col min="5885" max="5885" width="3.6640625" customWidth="1"/>
    <col min="5886" max="5886" width="40" customWidth="1"/>
    <col min="5887" max="5887" width="14.109375" customWidth="1"/>
    <col min="5888" max="5889" width="14.33203125" customWidth="1"/>
    <col min="6141" max="6141" width="3.6640625" customWidth="1"/>
    <col min="6142" max="6142" width="40" customWidth="1"/>
    <col min="6143" max="6143" width="14.109375" customWidth="1"/>
    <col min="6144" max="6145" width="14.33203125" customWidth="1"/>
    <col min="6397" max="6397" width="3.6640625" customWidth="1"/>
    <col min="6398" max="6398" width="40" customWidth="1"/>
    <col min="6399" max="6399" width="14.109375" customWidth="1"/>
    <col min="6400" max="6401" width="14.33203125" customWidth="1"/>
    <col min="6653" max="6653" width="3.6640625" customWidth="1"/>
    <col min="6654" max="6654" width="40" customWidth="1"/>
    <col min="6655" max="6655" width="14.109375" customWidth="1"/>
    <col min="6656" max="6657" width="14.33203125" customWidth="1"/>
    <col min="6909" max="6909" width="3.6640625" customWidth="1"/>
    <col min="6910" max="6910" width="40" customWidth="1"/>
    <col min="6911" max="6911" width="14.109375" customWidth="1"/>
    <col min="6912" max="6913" width="14.33203125" customWidth="1"/>
    <col min="7165" max="7165" width="3.6640625" customWidth="1"/>
    <col min="7166" max="7166" width="40" customWidth="1"/>
    <col min="7167" max="7167" width="14.109375" customWidth="1"/>
    <col min="7168" max="7169" width="14.33203125" customWidth="1"/>
    <col min="7421" max="7421" width="3.6640625" customWidth="1"/>
    <col min="7422" max="7422" width="40" customWidth="1"/>
    <col min="7423" max="7423" width="14.109375" customWidth="1"/>
    <col min="7424" max="7425" width="14.33203125" customWidth="1"/>
    <col min="7677" max="7677" width="3.6640625" customWidth="1"/>
    <col min="7678" max="7678" width="40" customWidth="1"/>
    <col min="7679" max="7679" width="14.109375" customWidth="1"/>
    <col min="7680" max="7681" width="14.33203125" customWidth="1"/>
    <col min="7933" max="7933" width="3.6640625" customWidth="1"/>
    <col min="7934" max="7934" width="40" customWidth="1"/>
    <col min="7935" max="7935" width="14.109375" customWidth="1"/>
    <col min="7936" max="7937" width="14.33203125" customWidth="1"/>
    <col min="8189" max="8189" width="3.6640625" customWidth="1"/>
    <col min="8190" max="8190" width="40" customWidth="1"/>
    <col min="8191" max="8191" width="14.109375" customWidth="1"/>
    <col min="8192" max="8193" width="14.33203125" customWidth="1"/>
    <col min="8445" max="8445" width="3.6640625" customWidth="1"/>
    <col min="8446" max="8446" width="40" customWidth="1"/>
    <col min="8447" max="8447" width="14.109375" customWidth="1"/>
    <col min="8448" max="8449" width="14.33203125" customWidth="1"/>
    <col min="8701" max="8701" width="3.6640625" customWidth="1"/>
    <col min="8702" max="8702" width="40" customWidth="1"/>
    <col min="8703" max="8703" width="14.109375" customWidth="1"/>
    <col min="8704" max="8705" width="14.33203125" customWidth="1"/>
    <col min="8957" max="8957" width="3.6640625" customWidth="1"/>
    <col min="8958" max="8958" width="40" customWidth="1"/>
    <col min="8959" max="8959" width="14.109375" customWidth="1"/>
    <col min="8960" max="8961" width="14.33203125" customWidth="1"/>
    <col min="9213" max="9213" width="3.6640625" customWidth="1"/>
    <col min="9214" max="9214" width="40" customWidth="1"/>
    <col min="9215" max="9215" width="14.109375" customWidth="1"/>
    <col min="9216" max="9217" width="14.33203125" customWidth="1"/>
    <col min="9469" max="9469" width="3.6640625" customWidth="1"/>
    <col min="9470" max="9470" width="40" customWidth="1"/>
    <col min="9471" max="9471" width="14.109375" customWidth="1"/>
    <col min="9472" max="9473" width="14.33203125" customWidth="1"/>
    <col min="9725" max="9725" width="3.6640625" customWidth="1"/>
    <col min="9726" max="9726" width="40" customWidth="1"/>
    <col min="9727" max="9727" width="14.109375" customWidth="1"/>
    <col min="9728" max="9729" width="14.33203125" customWidth="1"/>
    <col min="9981" max="9981" width="3.6640625" customWidth="1"/>
    <col min="9982" max="9982" width="40" customWidth="1"/>
    <col min="9983" max="9983" width="14.109375" customWidth="1"/>
    <col min="9984" max="9985" width="14.33203125" customWidth="1"/>
    <col min="10237" max="10237" width="3.6640625" customWidth="1"/>
    <col min="10238" max="10238" width="40" customWidth="1"/>
    <col min="10239" max="10239" width="14.109375" customWidth="1"/>
    <col min="10240" max="10241" width="14.33203125" customWidth="1"/>
    <col min="10493" max="10493" width="3.6640625" customWidth="1"/>
    <col min="10494" max="10494" width="40" customWidth="1"/>
    <col min="10495" max="10495" width="14.109375" customWidth="1"/>
    <col min="10496" max="10497" width="14.33203125" customWidth="1"/>
    <col min="10749" max="10749" width="3.6640625" customWidth="1"/>
    <col min="10750" max="10750" width="40" customWidth="1"/>
    <col min="10751" max="10751" width="14.109375" customWidth="1"/>
    <col min="10752" max="10753" width="14.33203125" customWidth="1"/>
    <col min="11005" max="11005" width="3.6640625" customWidth="1"/>
    <col min="11006" max="11006" width="40" customWidth="1"/>
    <col min="11007" max="11007" width="14.109375" customWidth="1"/>
    <col min="11008" max="11009" width="14.33203125" customWidth="1"/>
    <col min="11261" max="11261" width="3.6640625" customWidth="1"/>
    <col min="11262" max="11262" width="40" customWidth="1"/>
    <col min="11263" max="11263" width="14.109375" customWidth="1"/>
    <col min="11264" max="11265" width="14.33203125" customWidth="1"/>
    <col min="11517" max="11517" width="3.6640625" customWidth="1"/>
    <col min="11518" max="11518" width="40" customWidth="1"/>
    <col min="11519" max="11519" width="14.109375" customWidth="1"/>
    <col min="11520" max="11521" width="14.33203125" customWidth="1"/>
    <col min="11773" max="11773" width="3.6640625" customWidth="1"/>
    <col min="11774" max="11774" width="40" customWidth="1"/>
    <col min="11775" max="11775" width="14.109375" customWidth="1"/>
    <col min="11776" max="11777" width="14.33203125" customWidth="1"/>
    <col min="12029" max="12029" width="3.6640625" customWidth="1"/>
    <col min="12030" max="12030" width="40" customWidth="1"/>
    <col min="12031" max="12031" width="14.109375" customWidth="1"/>
    <col min="12032" max="12033" width="14.33203125" customWidth="1"/>
    <col min="12285" max="12285" width="3.6640625" customWidth="1"/>
    <col min="12286" max="12286" width="40" customWidth="1"/>
    <col min="12287" max="12287" width="14.109375" customWidth="1"/>
    <col min="12288" max="12289" width="14.33203125" customWidth="1"/>
    <col min="12541" max="12541" width="3.6640625" customWidth="1"/>
    <col min="12542" max="12542" width="40" customWidth="1"/>
    <col min="12543" max="12543" width="14.109375" customWidth="1"/>
    <col min="12544" max="12545" width="14.33203125" customWidth="1"/>
    <col min="12797" max="12797" width="3.6640625" customWidth="1"/>
    <col min="12798" max="12798" width="40" customWidth="1"/>
    <col min="12799" max="12799" width="14.109375" customWidth="1"/>
    <col min="12800" max="12801" width="14.33203125" customWidth="1"/>
    <col min="13053" max="13053" width="3.6640625" customWidth="1"/>
    <col min="13054" max="13054" width="40" customWidth="1"/>
    <col min="13055" max="13055" width="14.109375" customWidth="1"/>
    <col min="13056" max="13057" width="14.33203125" customWidth="1"/>
    <col min="13309" max="13309" width="3.6640625" customWidth="1"/>
    <col min="13310" max="13310" width="40" customWidth="1"/>
    <col min="13311" max="13311" width="14.109375" customWidth="1"/>
    <col min="13312" max="13313" width="14.33203125" customWidth="1"/>
    <col min="13565" max="13565" width="3.6640625" customWidth="1"/>
    <col min="13566" max="13566" width="40" customWidth="1"/>
    <col min="13567" max="13567" width="14.109375" customWidth="1"/>
    <col min="13568" max="13569" width="14.33203125" customWidth="1"/>
    <col min="13821" max="13821" width="3.6640625" customWidth="1"/>
    <col min="13822" max="13822" width="40" customWidth="1"/>
    <col min="13823" max="13823" width="14.109375" customWidth="1"/>
    <col min="13824" max="13825" width="14.33203125" customWidth="1"/>
    <col min="14077" max="14077" width="3.6640625" customWidth="1"/>
    <col min="14078" max="14078" width="40" customWidth="1"/>
    <col min="14079" max="14079" width="14.109375" customWidth="1"/>
    <col min="14080" max="14081" width="14.33203125" customWidth="1"/>
    <col min="14333" max="14333" width="3.6640625" customWidth="1"/>
    <col min="14334" max="14334" width="40" customWidth="1"/>
    <col min="14335" max="14335" width="14.109375" customWidth="1"/>
    <col min="14336" max="14337" width="14.33203125" customWidth="1"/>
    <col min="14589" max="14589" width="3.6640625" customWidth="1"/>
    <col min="14590" max="14590" width="40" customWidth="1"/>
    <col min="14591" max="14591" width="14.109375" customWidth="1"/>
    <col min="14592" max="14593" width="14.33203125" customWidth="1"/>
    <col min="14845" max="14845" width="3.6640625" customWidth="1"/>
    <col min="14846" max="14846" width="40" customWidth="1"/>
    <col min="14847" max="14847" width="14.109375" customWidth="1"/>
    <col min="14848" max="14849" width="14.33203125" customWidth="1"/>
    <col min="15101" max="15101" width="3.6640625" customWidth="1"/>
    <col min="15102" max="15102" width="40" customWidth="1"/>
    <col min="15103" max="15103" width="14.109375" customWidth="1"/>
    <col min="15104" max="15105" width="14.33203125" customWidth="1"/>
    <col min="15357" max="15357" width="3.6640625" customWidth="1"/>
    <col min="15358" max="15358" width="40" customWidth="1"/>
    <col min="15359" max="15359" width="14.109375" customWidth="1"/>
    <col min="15360" max="15361" width="14.33203125" customWidth="1"/>
    <col min="15613" max="15613" width="3.6640625" customWidth="1"/>
    <col min="15614" max="15614" width="40" customWidth="1"/>
    <col min="15615" max="15615" width="14.109375" customWidth="1"/>
    <col min="15616" max="15617" width="14.33203125" customWidth="1"/>
    <col min="15869" max="15869" width="3.6640625" customWidth="1"/>
    <col min="15870" max="15870" width="40" customWidth="1"/>
    <col min="15871" max="15871" width="14.109375" customWidth="1"/>
    <col min="15872" max="15873" width="14.33203125" customWidth="1"/>
    <col min="16125" max="16125" width="3.6640625" customWidth="1"/>
    <col min="16126" max="16126" width="40" customWidth="1"/>
    <col min="16127" max="16127" width="14.109375" customWidth="1"/>
    <col min="16128" max="16129" width="14.33203125" customWidth="1"/>
  </cols>
  <sheetData>
    <row r="1" spans="1:5" s="21" customFormat="1" ht="31.5" customHeight="1" x14ac:dyDescent="0.35">
      <c r="B1" s="85" t="s">
        <v>0</v>
      </c>
      <c r="C1" s="86"/>
      <c r="D1" s="90"/>
      <c r="E1" s="90"/>
    </row>
    <row r="2" spans="1:5" s="21" customFormat="1" ht="68.25" customHeight="1" x14ac:dyDescent="0.35">
      <c r="A2" s="87" t="s">
        <v>83</v>
      </c>
      <c r="B2" s="88"/>
      <c r="C2" s="88"/>
      <c r="D2" s="88"/>
      <c r="E2" s="86"/>
    </row>
    <row r="3" spans="1:5" s="21" customFormat="1" x14ac:dyDescent="0.3">
      <c r="B3" s="24"/>
      <c r="C3" s="22"/>
    </row>
    <row r="4" spans="1:5" s="21" customFormat="1" ht="16.2" thickBot="1" x14ac:dyDescent="0.35">
      <c r="C4" s="22"/>
    </row>
    <row r="5" spans="1:5" s="21" customFormat="1" ht="43.5" customHeight="1" thickBot="1" x14ac:dyDescent="0.35">
      <c r="B5" s="25" t="s">
        <v>2</v>
      </c>
      <c r="C5" s="26" t="s">
        <v>37</v>
      </c>
      <c r="D5" s="26" t="s">
        <v>81</v>
      </c>
      <c r="E5" s="26" t="s">
        <v>82</v>
      </c>
    </row>
    <row r="6" spans="1:5" s="21" customFormat="1" ht="26.25" customHeight="1" x14ac:dyDescent="0.3">
      <c r="B6" s="45" t="s">
        <v>22</v>
      </c>
      <c r="C6" s="29">
        <f>13.6*1.3-0.01</f>
        <v>17.669999999999998</v>
      </c>
      <c r="D6" s="29">
        <f>18</f>
        <v>18</v>
      </c>
      <c r="E6" s="29">
        <f>18</f>
        <v>18</v>
      </c>
    </row>
    <row r="7" spans="1:5" ht="18.75" customHeight="1" x14ac:dyDescent="0.3">
      <c r="B7" s="45" t="s">
        <v>23</v>
      </c>
      <c r="C7" s="32">
        <f>1.29*1.5</f>
        <v>1.9350000000000001</v>
      </c>
      <c r="D7" s="29">
        <v>4.5</v>
      </c>
      <c r="E7" s="29">
        <v>4.5</v>
      </c>
    </row>
    <row r="8" spans="1:5" ht="20.25" customHeight="1" x14ac:dyDescent="0.3">
      <c r="B8" s="45" t="s">
        <v>24</v>
      </c>
      <c r="C8" s="32">
        <v>0.75</v>
      </c>
      <c r="D8" s="29">
        <v>5</v>
      </c>
      <c r="E8" s="29">
        <v>5</v>
      </c>
    </row>
    <row r="9" spans="1:5" x14ac:dyDescent="0.3">
      <c r="B9" s="45" t="s">
        <v>25</v>
      </c>
      <c r="C9" s="32">
        <v>0.75</v>
      </c>
      <c r="D9" s="29">
        <v>0.75</v>
      </c>
      <c r="E9" s="29">
        <v>0.75</v>
      </c>
    </row>
    <row r="10" spans="1:5" ht="31.2" x14ac:dyDescent="0.3">
      <c r="B10" s="45" t="s">
        <v>26</v>
      </c>
      <c r="C10" s="32">
        <v>0.81</v>
      </c>
      <c r="D10" s="29">
        <v>1</v>
      </c>
      <c r="E10" s="29">
        <v>1</v>
      </c>
    </row>
    <row r="11" spans="1:5" x14ac:dyDescent="0.3">
      <c r="B11" s="45" t="s">
        <v>27</v>
      </c>
      <c r="C11" s="32">
        <f>7*1.55</f>
        <v>10.85</v>
      </c>
      <c r="D11" s="29">
        <v>11.66</v>
      </c>
      <c r="E11" s="29">
        <v>13.66</v>
      </c>
    </row>
    <row r="12" spans="1:5" x14ac:dyDescent="0.3">
      <c r="B12" s="34" t="s">
        <v>77</v>
      </c>
      <c r="C12" s="32"/>
      <c r="D12" s="32"/>
      <c r="E12" s="32">
        <v>2</v>
      </c>
    </row>
    <row r="13" spans="1:5" x14ac:dyDescent="0.3">
      <c r="B13" s="45" t="s">
        <v>28</v>
      </c>
      <c r="C13" s="32">
        <f>5.84*1.4</f>
        <v>8.1760000000000002</v>
      </c>
      <c r="D13" s="29">
        <v>14.88</v>
      </c>
      <c r="E13" s="29">
        <v>14.88</v>
      </c>
    </row>
    <row r="14" spans="1:5" ht="17.25" customHeight="1" x14ac:dyDescent="0.3">
      <c r="B14" s="45" t="s">
        <v>29</v>
      </c>
      <c r="C14" s="32">
        <f>3.28*1.25</f>
        <v>4.0999999999999996</v>
      </c>
      <c r="D14" s="29">
        <v>4.5</v>
      </c>
      <c r="E14" s="29">
        <v>4.5</v>
      </c>
    </row>
    <row r="15" spans="1:5" x14ac:dyDescent="0.3">
      <c r="B15" s="45" t="s">
        <v>31</v>
      </c>
      <c r="C15" s="32">
        <v>4.07</v>
      </c>
      <c r="D15" s="29">
        <v>4.07</v>
      </c>
      <c r="E15" s="29">
        <v>6.07</v>
      </c>
    </row>
    <row r="16" spans="1:5" x14ac:dyDescent="0.3">
      <c r="B16" s="34" t="s">
        <v>38</v>
      </c>
      <c r="C16" s="32">
        <v>2.54</v>
      </c>
      <c r="D16" s="29">
        <v>2</v>
      </c>
      <c r="E16" s="29">
        <v>2</v>
      </c>
    </row>
    <row r="17" spans="2:5" x14ac:dyDescent="0.3">
      <c r="B17" s="35" t="s">
        <v>53</v>
      </c>
      <c r="C17" s="36"/>
      <c r="D17" s="29">
        <v>32.53</v>
      </c>
      <c r="E17" s="29">
        <v>32.53</v>
      </c>
    </row>
    <row r="18" spans="2:5" x14ac:dyDescent="0.3">
      <c r="B18" s="35" t="s">
        <v>52</v>
      </c>
      <c r="C18" s="36"/>
      <c r="D18" s="29">
        <v>1250.8</v>
      </c>
      <c r="E18" s="29">
        <v>1250.8</v>
      </c>
    </row>
    <row r="19" spans="2:5" ht="31.2" x14ac:dyDescent="0.3">
      <c r="B19" s="35" t="s">
        <v>79</v>
      </c>
      <c r="C19" s="36"/>
      <c r="D19" s="29">
        <v>6558.78</v>
      </c>
      <c r="E19" s="29">
        <v>6558.78</v>
      </c>
    </row>
    <row r="20" spans="2:5" ht="31.2" x14ac:dyDescent="0.3">
      <c r="B20" s="45" t="s">
        <v>36</v>
      </c>
      <c r="C20" s="32"/>
      <c r="D20" s="29">
        <v>12</v>
      </c>
      <c r="E20" s="29">
        <v>12</v>
      </c>
    </row>
    <row r="22" spans="2:5" ht="14.4" x14ac:dyDescent="0.3">
      <c r="B22"/>
      <c r="C22"/>
    </row>
    <row r="24" spans="2:5" x14ac:dyDescent="0.3">
      <c r="B24" s="24"/>
    </row>
    <row r="26" spans="2:5" ht="29.25" customHeight="1" x14ac:dyDescent="0.3">
      <c r="B26" s="47"/>
    </row>
    <row r="27" spans="2:5" ht="21.75" customHeight="1" x14ac:dyDescent="0.3"/>
    <row r="28" spans="2:5" ht="38.25" customHeight="1" x14ac:dyDescent="0.3">
      <c r="D28" s="90"/>
      <c r="E28" s="90"/>
    </row>
  </sheetData>
  <mergeCells count="3">
    <mergeCell ref="B1:E1"/>
    <mergeCell ref="A2:E2"/>
    <mergeCell ref="D28:E2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2021</vt:lpstr>
      <vt:lpstr>тариф жилые 2020</vt:lpstr>
      <vt:lpstr>тариф нежилые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П. Калининене</dc:creator>
  <cp:lastModifiedBy>violetta kalininene</cp:lastModifiedBy>
  <cp:lastPrinted>2021-05-18T12:44:05Z</cp:lastPrinted>
  <dcterms:created xsi:type="dcterms:W3CDTF">2017-01-31T13:00:34Z</dcterms:created>
  <dcterms:modified xsi:type="dcterms:W3CDTF">2022-05-08T17:13:32Z</dcterms:modified>
</cp:coreProperties>
</file>